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320" windowHeight="12345" activeTab="1"/>
  </bookViews>
  <sheets>
    <sheet name="Команды" sheetId="1" r:id="rId1"/>
    <sheet name="Индивидуальный рейтинг" sheetId="3" r:id="rId2"/>
  </sheets>
  <calcPr calcId="144525" refMode="R1C1"/>
</workbook>
</file>

<file path=xl/calcChain.xml><?xml version="1.0" encoding="utf-8"?>
<calcChain xmlns="http://schemas.openxmlformats.org/spreadsheetml/2006/main">
  <c r="B2" i="3" l="1"/>
  <c r="B4" i="3"/>
  <c r="B6" i="3"/>
  <c r="B8" i="3"/>
  <c r="B10" i="3"/>
  <c r="B12" i="3"/>
  <c r="B14" i="3"/>
  <c r="B16" i="3"/>
  <c r="B18" i="3"/>
  <c r="B20" i="3"/>
  <c r="B22" i="3"/>
  <c r="B24" i="3"/>
  <c r="B26" i="3"/>
  <c r="B28" i="3"/>
  <c r="C2" i="3"/>
  <c r="C4" i="3"/>
  <c r="C6" i="3"/>
  <c r="C8" i="3"/>
  <c r="C10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D50" i="3"/>
  <c r="D52" i="3"/>
  <c r="D54" i="3"/>
  <c r="D56" i="3"/>
  <c r="D58" i="3"/>
  <c r="D60" i="3"/>
  <c r="D62" i="3"/>
  <c r="D64" i="3"/>
  <c r="D66" i="3"/>
  <c r="D68" i="3"/>
  <c r="D70" i="3"/>
  <c r="D72" i="3"/>
  <c r="D74" i="3"/>
  <c r="D76" i="3"/>
  <c r="D78" i="3"/>
  <c r="D80" i="3"/>
  <c r="D82" i="3"/>
  <c r="D84" i="3"/>
  <c r="D86" i="3"/>
  <c r="D88" i="3"/>
  <c r="D90" i="3"/>
  <c r="D92" i="3"/>
  <c r="D94" i="3"/>
  <c r="D96" i="3"/>
  <c r="D98" i="3"/>
  <c r="D100" i="3"/>
  <c r="D102" i="3"/>
  <c r="D104" i="3"/>
  <c r="D106" i="3"/>
  <c r="D108" i="3"/>
  <c r="D110" i="3"/>
  <c r="D112" i="3"/>
  <c r="D114" i="3"/>
  <c r="D116" i="3"/>
  <c r="D118" i="3"/>
  <c r="D120" i="3"/>
  <c r="D122" i="3"/>
  <c r="D124" i="3"/>
  <c r="D126" i="3"/>
  <c r="D128" i="3"/>
  <c r="D130" i="3"/>
  <c r="D132" i="3"/>
  <c r="D134" i="3"/>
  <c r="D136" i="3"/>
  <c r="D138" i="3"/>
  <c r="D140" i="3"/>
  <c r="D142" i="3"/>
  <c r="D144" i="3"/>
  <c r="D146" i="3"/>
  <c r="D148" i="3"/>
  <c r="D150" i="3"/>
  <c r="D152" i="3"/>
  <c r="D154" i="3"/>
  <c r="D156" i="3"/>
  <c r="D158" i="3"/>
  <c r="D160" i="3"/>
  <c r="D28" i="1"/>
  <c r="G7" i="1"/>
  <c r="C5" i="1"/>
  <c r="F23" i="1"/>
  <c r="E47" i="1"/>
  <c r="F26" i="1"/>
  <c r="F41" i="1"/>
  <c r="A37" i="1"/>
  <c r="B17" i="1"/>
  <c r="G20" i="1"/>
  <c r="C27" i="1"/>
  <c r="C33" i="1"/>
  <c r="D34" i="1"/>
  <c r="G54" i="1"/>
  <c r="F49" i="1"/>
  <c r="A31" i="1"/>
  <c r="C19" i="1"/>
  <c r="A41" i="1"/>
  <c r="B21" i="1"/>
  <c r="E9" i="1"/>
  <c r="E15" i="1"/>
  <c r="A15" i="1"/>
  <c r="F14" i="1"/>
  <c r="A46" i="1"/>
  <c r="C11" i="1"/>
  <c r="B46" i="1"/>
  <c r="C54" i="1"/>
  <c r="F51" i="1"/>
  <c r="F28" i="1"/>
  <c r="C28" i="1"/>
  <c r="D3" i="1"/>
  <c r="B34" i="1"/>
  <c r="G50" i="1"/>
  <c r="A20" i="1"/>
  <c r="B43" i="1"/>
  <c r="B23" i="1"/>
  <c r="F36" i="1"/>
  <c r="F42" i="1"/>
  <c r="F15" i="1"/>
  <c r="B47" i="1"/>
  <c r="E36" i="1"/>
  <c r="G21" i="1"/>
  <c r="G22" i="1"/>
  <c r="A48" i="1"/>
  <c r="G10" i="1"/>
  <c r="D2" i="3"/>
  <c r="D4" i="3"/>
  <c r="D6" i="3"/>
  <c r="D8" i="3"/>
  <c r="D10" i="3"/>
  <c r="D12" i="3"/>
  <c r="D14" i="3"/>
  <c r="D16" i="3"/>
  <c r="D18" i="3"/>
  <c r="D20" i="3"/>
  <c r="D22" i="3"/>
  <c r="D24" i="3"/>
  <c r="D26" i="3"/>
  <c r="D28" i="3"/>
  <c r="D30" i="3"/>
  <c r="D32" i="3"/>
  <c r="D34" i="3"/>
  <c r="D36" i="3"/>
  <c r="D38" i="3"/>
  <c r="D40" i="3"/>
  <c r="D42" i="3"/>
  <c r="D44" i="3"/>
  <c r="D46" i="3"/>
  <c r="D48" i="3"/>
  <c r="D27" i="1"/>
  <c r="B3" i="3"/>
  <c r="B5" i="3"/>
  <c r="B7" i="3"/>
  <c r="B9" i="3"/>
  <c r="B11" i="3"/>
  <c r="B13" i="3"/>
  <c r="B15" i="3"/>
  <c r="B17" i="3"/>
  <c r="B19" i="3"/>
  <c r="B21" i="3"/>
  <c r="B23" i="3"/>
  <c r="B25" i="3"/>
  <c r="B27" i="3"/>
  <c r="B29" i="3"/>
  <c r="B31" i="3"/>
  <c r="B33" i="3"/>
  <c r="B35" i="3"/>
  <c r="B37" i="3"/>
  <c r="B39" i="3"/>
  <c r="B41" i="3"/>
  <c r="B43" i="3"/>
  <c r="B45" i="3"/>
  <c r="C3" i="3"/>
  <c r="C5" i="3"/>
  <c r="C7" i="3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D51" i="3"/>
  <c r="D53" i="3"/>
  <c r="D55" i="3"/>
  <c r="D57" i="3"/>
  <c r="D59" i="3"/>
  <c r="D61" i="3"/>
  <c r="D63" i="3"/>
  <c r="D65" i="3"/>
  <c r="D67" i="3"/>
  <c r="D69" i="3"/>
  <c r="D71" i="3"/>
  <c r="D73" i="3"/>
  <c r="D75" i="3"/>
  <c r="D77" i="3"/>
  <c r="D79" i="3"/>
  <c r="D81" i="3"/>
  <c r="D83" i="3"/>
  <c r="D85" i="3"/>
  <c r="D87" i="3"/>
  <c r="D89" i="3"/>
  <c r="D91" i="3"/>
  <c r="D93" i="3"/>
  <c r="D95" i="3"/>
  <c r="D97" i="3"/>
  <c r="D99" i="3"/>
  <c r="D101" i="3"/>
  <c r="D103" i="3"/>
  <c r="D105" i="3"/>
  <c r="D107" i="3"/>
  <c r="D109" i="3"/>
  <c r="D111" i="3"/>
  <c r="D113" i="3"/>
  <c r="D115" i="3"/>
  <c r="D117" i="3"/>
  <c r="D119" i="3"/>
  <c r="D121" i="3"/>
  <c r="D123" i="3"/>
  <c r="D125" i="3"/>
  <c r="D127" i="3"/>
  <c r="D129" i="3"/>
  <c r="D131" i="3"/>
  <c r="D133" i="3"/>
  <c r="D135" i="3"/>
  <c r="D137" i="3"/>
  <c r="D139" i="3"/>
  <c r="D141" i="3"/>
  <c r="D143" i="3"/>
  <c r="D145" i="3"/>
  <c r="D147" i="3"/>
  <c r="D149" i="3"/>
  <c r="D151" i="3"/>
  <c r="D153" i="3"/>
  <c r="D155" i="3"/>
  <c r="D157" i="3"/>
  <c r="D159" i="3"/>
  <c r="F10" i="1"/>
  <c r="G11" i="1"/>
  <c r="C46" i="1"/>
  <c r="C41" i="1"/>
  <c r="G47" i="1"/>
  <c r="C45" i="1"/>
  <c r="G24" i="1"/>
  <c r="A43" i="1"/>
  <c r="B32" i="1"/>
  <c r="B49" i="1"/>
  <c r="D47" i="1"/>
  <c r="G52" i="1"/>
  <c r="C2" i="1"/>
  <c r="E29" i="1"/>
  <c r="C4" i="1"/>
  <c r="C44" i="1"/>
  <c r="B13" i="1"/>
  <c r="C49" i="1"/>
  <c r="A22" i="1"/>
  <c r="B14" i="1"/>
  <c r="C48" i="1"/>
  <c r="C32" i="1"/>
  <c r="D41" i="1"/>
  <c r="F7" i="1"/>
  <c r="D23" i="1"/>
  <c r="G34" i="1"/>
  <c r="A23" i="1"/>
  <c r="E12" i="1"/>
  <c r="C9" i="1"/>
  <c r="B31" i="1"/>
  <c r="B38" i="1"/>
  <c r="E20" i="1"/>
  <c r="A42" i="1"/>
  <c r="G9" i="1"/>
  <c r="A45" i="1"/>
  <c r="D45" i="1"/>
  <c r="D22" i="1"/>
  <c r="F33" i="1"/>
  <c r="F4" i="1"/>
  <c r="B29" i="1"/>
  <c r="A51" i="1"/>
  <c r="E33" i="1"/>
  <c r="A12" i="1"/>
  <c r="A21" i="1"/>
  <c r="C47" i="1"/>
  <c r="C10" i="1"/>
  <c r="D3" i="3"/>
  <c r="D5" i="3"/>
  <c r="D7" i="3"/>
  <c r="D9" i="3"/>
  <c r="D11" i="3"/>
  <c r="D13" i="3"/>
  <c r="D15" i="3"/>
  <c r="D17" i="3"/>
  <c r="D19" i="3"/>
  <c r="D21" i="3"/>
  <c r="D23" i="3"/>
  <c r="D25" i="3"/>
  <c r="D27" i="3"/>
  <c r="D29" i="3"/>
  <c r="D31" i="3"/>
  <c r="D33" i="3"/>
  <c r="D35" i="3"/>
  <c r="D37" i="3"/>
  <c r="D39" i="3"/>
  <c r="D41" i="3"/>
  <c r="D43" i="3"/>
  <c r="D45" i="3"/>
  <c r="D47" i="3"/>
  <c r="G40" i="1"/>
  <c r="B48" i="3"/>
  <c r="C52" i="3"/>
  <c r="C56" i="3"/>
  <c r="C60" i="3"/>
  <c r="C64" i="3"/>
  <c r="C68" i="3"/>
  <c r="C72" i="3"/>
  <c r="C76" i="3"/>
  <c r="C80" i="3"/>
  <c r="C84" i="3"/>
  <c r="C88" i="3"/>
  <c r="C92" i="3"/>
  <c r="C96" i="3"/>
  <c r="C100" i="3"/>
  <c r="C104" i="3"/>
  <c r="C108" i="3"/>
  <c r="C112" i="3"/>
  <c r="C116" i="3"/>
  <c r="C120" i="3"/>
  <c r="C124" i="3"/>
  <c r="C128" i="3"/>
  <c r="C132" i="3"/>
  <c r="C136" i="3"/>
  <c r="C140" i="3"/>
  <c r="C144" i="3"/>
  <c r="C148" i="3"/>
  <c r="C152" i="3"/>
  <c r="C156" i="3"/>
  <c r="C160" i="3"/>
  <c r="C35" i="1"/>
  <c r="B33" i="1"/>
  <c r="F20" i="1"/>
  <c r="G53" i="1"/>
  <c r="D51" i="1"/>
  <c r="E14" i="1"/>
  <c r="B48" i="1"/>
  <c r="D35" i="1"/>
  <c r="E40" i="1"/>
  <c r="D16" i="1"/>
  <c r="E53" i="1"/>
  <c r="D39" i="1"/>
  <c r="C36" i="1"/>
  <c r="F13" i="1"/>
  <c r="A35" i="1"/>
  <c r="F12" i="1"/>
  <c r="E24" i="1"/>
  <c r="F35" i="1"/>
  <c r="G48" i="1"/>
  <c r="D40" i="1"/>
  <c r="E50" i="1"/>
  <c r="B36" i="1"/>
  <c r="A24" i="1"/>
  <c r="B50" i="1"/>
  <c r="F19" i="1"/>
  <c r="G33" i="1"/>
  <c r="G4" i="1"/>
  <c r="D38" i="1"/>
  <c r="E3" i="1"/>
  <c r="D44" i="1"/>
  <c r="F37" i="1"/>
  <c r="E5" i="1"/>
  <c r="F44" i="1"/>
  <c r="C53" i="3"/>
  <c r="C61" i="3"/>
  <c r="C69" i="3"/>
  <c r="C73" i="3"/>
  <c r="C81" i="3"/>
  <c r="C89" i="3"/>
  <c r="C97" i="3"/>
  <c r="C105" i="3"/>
  <c r="C113" i="3"/>
  <c r="C121" i="3"/>
  <c r="C129" i="3"/>
  <c r="C137" i="3"/>
  <c r="C145" i="3"/>
  <c r="C153" i="3"/>
  <c r="C157" i="3"/>
  <c r="F34" i="1"/>
  <c r="D52" i="1"/>
  <c r="G43" i="1"/>
  <c r="A34" i="1"/>
  <c r="F2" i="1"/>
  <c r="D15" i="1"/>
  <c r="G15" i="1"/>
  <c r="E27" i="1"/>
  <c r="F21" i="1"/>
  <c r="E30" i="1"/>
  <c r="F8" i="1"/>
  <c r="G2" i="1"/>
  <c r="F25" i="1"/>
  <c r="B37" i="1"/>
  <c r="C7" i="1"/>
  <c r="G41" i="1"/>
  <c r="B2" i="1"/>
  <c r="B30" i="3"/>
  <c r="B58" i="3"/>
  <c r="B66" i="3"/>
  <c r="B74" i="3"/>
  <c r="B82" i="3"/>
  <c r="B90" i="3"/>
  <c r="B98" i="3"/>
  <c r="B106" i="3"/>
  <c r="B118" i="3"/>
  <c r="B126" i="3"/>
  <c r="B134" i="3"/>
  <c r="B142" i="3"/>
  <c r="B150" i="3"/>
  <c r="B158" i="3"/>
  <c r="E7" i="1"/>
  <c r="D20" i="1"/>
  <c r="F16" i="1"/>
  <c r="E4" i="1"/>
  <c r="D48" i="1"/>
  <c r="C51" i="1"/>
  <c r="B24" i="1"/>
  <c r="D36" i="1"/>
  <c r="B19" i="1"/>
  <c r="A32" i="1"/>
  <c r="F45" i="1"/>
  <c r="B51" i="1"/>
  <c r="E16" i="1"/>
  <c r="C21" i="1"/>
  <c r="A47" i="1"/>
  <c r="B36" i="3"/>
  <c r="B44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0" i="1"/>
  <c r="E39" i="1"/>
  <c r="G14" i="1"/>
  <c r="B9" i="1"/>
  <c r="E37" i="1"/>
  <c r="G36" i="1"/>
  <c r="D50" i="1"/>
  <c r="G32" i="1"/>
  <c r="A39" i="1"/>
  <c r="E46" i="1"/>
  <c r="F31" i="1"/>
  <c r="B25" i="1"/>
  <c r="A49" i="1"/>
  <c r="C43" i="1"/>
  <c r="E49" i="1"/>
  <c r="E13" i="1"/>
  <c r="G6" i="1"/>
  <c r="G29" i="1"/>
  <c r="A40" i="1"/>
  <c r="C20" i="1"/>
  <c r="B53" i="1"/>
  <c r="C34" i="1"/>
  <c r="G27" i="1"/>
  <c r="E2" i="1"/>
  <c r="A36" i="1"/>
  <c r="A16" i="1"/>
  <c r="F6" i="1"/>
  <c r="B4" i="1"/>
  <c r="C16" i="1"/>
  <c r="C42" i="1"/>
  <c r="D33" i="1"/>
  <c r="F32" i="1"/>
  <c r="E19" i="1"/>
  <c r="C3" i="1"/>
  <c r="B49" i="3"/>
  <c r="C57" i="3"/>
  <c r="C65" i="3"/>
  <c r="C77" i="3"/>
  <c r="C85" i="3"/>
  <c r="C93" i="3"/>
  <c r="C101" i="3"/>
  <c r="C109" i="3"/>
  <c r="C117" i="3"/>
  <c r="C125" i="3"/>
  <c r="C133" i="3"/>
  <c r="C141" i="3"/>
  <c r="C149" i="3"/>
  <c r="D10" i="1"/>
  <c r="G13" i="1"/>
  <c r="D11" i="1"/>
  <c r="C23" i="1"/>
  <c r="C25" i="1"/>
  <c r="C26" i="1"/>
  <c r="D46" i="1"/>
  <c r="G8" i="1"/>
  <c r="A18" i="1"/>
  <c r="B27" i="1"/>
  <c r="E26" i="1"/>
  <c r="F11" i="1"/>
  <c r="A13" i="1"/>
  <c r="C53" i="1"/>
  <c r="D13" i="1"/>
  <c r="F46" i="1"/>
  <c r="C39" i="1"/>
  <c r="B38" i="3"/>
  <c r="B50" i="3"/>
  <c r="B54" i="3"/>
  <c r="B62" i="3"/>
  <c r="B70" i="3"/>
  <c r="B78" i="3"/>
  <c r="B86" i="3"/>
  <c r="B94" i="3"/>
  <c r="B102" i="3"/>
  <c r="B110" i="3"/>
  <c r="B114" i="3"/>
  <c r="B122" i="3"/>
  <c r="B130" i="3"/>
  <c r="B138" i="3"/>
  <c r="B146" i="3"/>
  <c r="B154" i="3"/>
  <c r="A10" i="1"/>
  <c r="E52" i="1"/>
  <c r="F38" i="1"/>
  <c r="E51" i="1"/>
  <c r="E23" i="1"/>
  <c r="B11" i="1"/>
  <c r="B5" i="1"/>
  <c r="A54" i="1"/>
  <c r="G46" i="1"/>
  <c r="B12" i="1"/>
  <c r="E8" i="1"/>
  <c r="B44" i="1"/>
  <c r="B40" i="1"/>
  <c r="G19" i="1"/>
  <c r="A17" i="1"/>
  <c r="A25" i="1"/>
  <c r="B151" i="3"/>
  <c r="C15" i="1"/>
  <c r="G28" i="1"/>
  <c r="B47" i="3"/>
  <c r="C63" i="3"/>
  <c r="C79" i="3"/>
  <c r="C103" i="3"/>
  <c r="C127" i="3"/>
  <c r="C143" i="3"/>
  <c r="D32" i="1"/>
  <c r="D2" i="1"/>
  <c r="C52" i="1"/>
  <c r="F47" i="1"/>
  <c r="B34" i="3"/>
  <c r="B56" i="3"/>
  <c r="B64" i="3"/>
  <c r="B72" i="3"/>
  <c r="B80" i="3"/>
  <c r="B88" i="3"/>
  <c r="B96" i="3"/>
  <c r="B104" i="3"/>
  <c r="B112" i="3"/>
  <c r="B120" i="3"/>
  <c r="B128" i="3"/>
  <c r="B136" i="3"/>
  <c r="B144" i="3"/>
  <c r="B152" i="3"/>
  <c r="B160" i="3"/>
  <c r="F43" i="1"/>
  <c r="G44" i="1"/>
  <c r="D43" i="1"/>
  <c r="E6" i="1"/>
  <c r="E43" i="1"/>
  <c r="E21" i="1"/>
  <c r="E42" i="1"/>
  <c r="G39" i="1"/>
  <c r="B54" i="1"/>
  <c r="D25" i="1"/>
  <c r="A52" i="1"/>
  <c r="E22" i="1"/>
  <c r="G18" i="1"/>
  <c r="F54" i="1"/>
  <c r="E54" i="1"/>
  <c r="C8" i="1"/>
  <c r="C50" i="3"/>
  <c r="C58" i="3"/>
  <c r="C66" i="3"/>
  <c r="C74" i="3"/>
  <c r="C82" i="3"/>
  <c r="C90" i="3"/>
  <c r="C98" i="3"/>
  <c r="C106" i="3"/>
  <c r="C114" i="3"/>
  <c r="C122" i="3"/>
  <c r="C130" i="3"/>
  <c r="C138" i="3"/>
  <c r="C146" i="3"/>
  <c r="C154" i="3"/>
  <c r="E10" i="1"/>
  <c r="E28" i="1"/>
  <c r="D37" i="1"/>
  <c r="D24" i="1"/>
  <c r="F27" i="1"/>
  <c r="F5" i="1"/>
  <c r="B18" i="1"/>
  <c r="G25" i="1"/>
  <c r="C40" i="1"/>
  <c r="A14" i="1"/>
  <c r="B20" i="1"/>
  <c r="G16" i="1"/>
  <c r="C22" i="1"/>
  <c r="F3" i="1"/>
  <c r="G12" i="1"/>
  <c r="G35" i="1"/>
  <c r="E32" i="1"/>
  <c r="B40" i="3"/>
  <c r="B51" i="3"/>
  <c r="B59" i="3"/>
  <c r="B67" i="3"/>
  <c r="B75" i="3"/>
  <c r="B83" i="3"/>
  <c r="B91" i="3"/>
  <c r="B99" i="3"/>
  <c r="B107" i="3"/>
  <c r="B115" i="3"/>
  <c r="B123" i="3"/>
  <c r="B131" i="3"/>
  <c r="B139" i="3"/>
  <c r="B147" i="3"/>
  <c r="B155" i="3"/>
  <c r="F39" i="1"/>
  <c r="F53" i="1"/>
  <c r="A44" i="1"/>
  <c r="C50" i="1"/>
  <c r="D4" i="1"/>
  <c r="D49" i="1"/>
  <c r="E11" i="1"/>
  <c r="A19" i="1"/>
  <c r="C17" i="1"/>
  <c r="F9" i="1"/>
  <c r="B6" i="1"/>
  <c r="F52" i="1"/>
  <c r="C37" i="1"/>
  <c r="B41" i="1"/>
  <c r="E44" i="1"/>
  <c r="G49" i="1"/>
  <c r="G38" i="1"/>
  <c r="C59" i="3"/>
  <c r="C67" i="3"/>
  <c r="C75" i="3"/>
  <c r="C83" i="3"/>
  <c r="C91" i="3"/>
  <c r="C99" i="3"/>
  <c r="C107" i="3"/>
  <c r="C115" i="3"/>
  <c r="C123" i="3"/>
  <c r="C139" i="3"/>
  <c r="C147" i="3"/>
  <c r="C155" i="3"/>
  <c r="C30" i="1"/>
  <c r="D5" i="1"/>
  <c r="G42" i="1"/>
  <c r="E45" i="1"/>
  <c r="G26" i="1"/>
  <c r="B3" i="1"/>
  <c r="E48" i="1"/>
  <c r="B35" i="1"/>
  <c r="C13" i="1"/>
  <c r="C119" i="3"/>
  <c r="D54" i="1"/>
  <c r="C18" i="1"/>
  <c r="F40" i="1"/>
  <c r="C51" i="3"/>
  <c r="C131" i="3"/>
  <c r="A50" i="1"/>
  <c r="D21" i="1"/>
  <c r="G37" i="1"/>
  <c r="G45" i="1"/>
  <c r="A38" i="1"/>
  <c r="E25" i="1"/>
  <c r="F24" i="1"/>
  <c r="D7" i="1"/>
  <c r="C87" i="3"/>
  <c r="C151" i="3"/>
  <c r="G17" i="1"/>
  <c r="F48" i="1"/>
  <c r="C29" i="1"/>
  <c r="G30" i="1"/>
  <c r="B42" i="3"/>
  <c r="B52" i="3"/>
  <c r="B60" i="3"/>
  <c r="B68" i="3"/>
  <c r="B76" i="3"/>
  <c r="B84" i="3"/>
  <c r="B92" i="3"/>
  <c r="B100" i="3"/>
  <c r="B108" i="3"/>
  <c r="B116" i="3"/>
  <c r="B124" i="3"/>
  <c r="B132" i="3"/>
  <c r="B140" i="3"/>
  <c r="B148" i="3"/>
  <c r="B156" i="3"/>
  <c r="A53" i="1"/>
  <c r="C12" i="1"/>
  <c r="B28" i="1"/>
  <c r="D31" i="1"/>
  <c r="C14" i="1"/>
  <c r="F17" i="1"/>
  <c r="D18" i="1"/>
  <c r="C24" i="1"/>
  <c r="D53" i="1"/>
  <c r="C6" i="1"/>
  <c r="F29" i="1"/>
  <c r="B15" i="1"/>
  <c r="B45" i="1"/>
  <c r="B30" i="1"/>
  <c r="F30" i="1"/>
  <c r="B8" i="1"/>
  <c r="F22" i="1"/>
  <c r="B46" i="3"/>
  <c r="C54" i="3"/>
  <c r="C62" i="3"/>
  <c r="C70" i="3"/>
  <c r="C78" i="3"/>
  <c r="C86" i="3"/>
  <c r="C94" i="3"/>
  <c r="C102" i="3"/>
  <c r="C110" i="3"/>
  <c r="C118" i="3"/>
  <c r="C126" i="3"/>
  <c r="C134" i="3"/>
  <c r="C142" i="3"/>
  <c r="C150" i="3"/>
  <c r="C158" i="3"/>
  <c r="B39" i="1"/>
  <c r="C31" i="1"/>
  <c r="E34" i="1"/>
  <c r="B42" i="1"/>
  <c r="G31" i="1"/>
  <c r="B22" i="1"/>
  <c r="A26" i="1"/>
  <c r="D42" i="1"/>
  <c r="C38" i="1"/>
  <c r="B7" i="1"/>
  <c r="F50" i="1"/>
  <c r="D26" i="1"/>
  <c r="E17" i="1"/>
  <c r="F18" i="1"/>
  <c r="B26" i="1"/>
  <c r="D30" i="1"/>
  <c r="D6" i="1"/>
  <c r="B32" i="3"/>
  <c r="B55" i="3"/>
  <c r="B63" i="3"/>
  <c r="B71" i="3"/>
  <c r="B79" i="3"/>
  <c r="B87" i="3"/>
  <c r="B95" i="3"/>
  <c r="B103" i="3"/>
  <c r="B111" i="3"/>
  <c r="B119" i="3"/>
  <c r="B127" i="3"/>
  <c r="B135" i="3"/>
  <c r="B143" i="3"/>
  <c r="B159" i="3"/>
  <c r="D17" i="1"/>
  <c r="G3" i="1"/>
  <c r="E41" i="1"/>
  <c r="E18" i="1"/>
  <c r="D12" i="1"/>
  <c r="E38" i="1"/>
  <c r="B52" i="1"/>
  <c r="D9" i="1"/>
  <c r="B16" i="1"/>
  <c r="E31" i="1"/>
  <c r="G23" i="1"/>
  <c r="D19" i="1"/>
  <c r="E35" i="1"/>
  <c r="D8" i="1"/>
  <c r="A27" i="1"/>
  <c r="C55" i="3"/>
  <c r="C71" i="3"/>
  <c r="C95" i="3"/>
  <c r="C111" i="3"/>
  <c r="C135" i="3"/>
  <c r="C159" i="3"/>
  <c r="D14" i="1"/>
  <c r="G51" i="1"/>
  <c r="A33" i="1"/>
  <c r="D29" i="1"/>
  <c r="G5" i="1"/>
</calcChain>
</file>

<file path=xl/sharedStrings.xml><?xml version="1.0" encoding="utf-8"?>
<sst xmlns="http://schemas.openxmlformats.org/spreadsheetml/2006/main" count="189" uniqueCount="170">
  <si>
    <t>ОУ</t>
  </si>
  <si>
    <t>Класс</t>
  </si>
  <si>
    <t>I тур</t>
  </si>
  <si>
    <t>II тур</t>
  </si>
  <si>
    <t>III тур</t>
  </si>
  <si>
    <t>IV тур</t>
  </si>
  <si>
    <t>Итог</t>
  </si>
  <si>
    <t>Рейтинг</t>
  </si>
  <si>
    <t>МБУ «Школа № 58»</t>
  </si>
  <si>
    <t>I место</t>
  </si>
  <si>
    <t>II место</t>
  </si>
  <si>
    <t>III место</t>
  </si>
  <si>
    <t>МБУ «Школа № 70»</t>
  </si>
  <si>
    <t>МБУ «Школа № 15»</t>
  </si>
  <si>
    <t>МБУ «Лицей № 37»</t>
  </si>
  <si>
    <t>МБУ «Школа № 25»</t>
  </si>
  <si>
    <t>Победитель</t>
  </si>
  <si>
    <t>Михаил К.</t>
  </si>
  <si>
    <t>Екатерина С.</t>
  </si>
  <si>
    <t>Данила В.</t>
  </si>
  <si>
    <t>Диана А.</t>
  </si>
  <si>
    <t>Николай Т.</t>
  </si>
  <si>
    <t>Константин Г.</t>
  </si>
  <si>
    <t>Вероника Ч.</t>
  </si>
  <si>
    <t>Анастасия Т.</t>
  </si>
  <si>
    <t>Адриан П.</t>
  </si>
  <si>
    <t>Тимофей Ч.</t>
  </si>
  <si>
    <t>Ирина П.</t>
  </si>
  <si>
    <t>Виктория А.</t>
  </si>
  <si>
    <t>Алина Д.</t>
  </si>
  <si>
    <t>Елисей С.</t>
  </si>
  <si>
    <t>Егор Ч.</t>
  </si>
  <si>
    <t>Александр М.</t>
  </si>
  <si>
    <t>Камилла А.</t>
  </si>
  <si>
    <t>Михаил С.</t>
  </si>
  <si>
    <t>София З.</t>
  </si>
  <si>
    <t>Александра М.</t>
  </si>
  <si>
    <t>Александр К.</t>
  </si>
  <si>
    <t>Алина Х.</t>
  </si>
  <si>
    <t>Константин К.</t>
  </si>
  <si>
    <t>Виктория К.</t>
  </si>
  <si>
    <t>Елизавета К.</t>
  </si>
  <si>
    <t>Дарья У.</t>
  </si>
  <si>
    <t>Вера З.</t>
  </si>
  <si>
    <t>Варвара Ш.</t>
  </si>
  <si>
    <t>Полина С.</t>
  </si>
  <si>
    <t>Артур К.</t>
  </si>
  <si>
    <t>Дана Б.</t>
  </si>
  <si>
    <t>Богдан А.</t>
  </si>
  <si>
    <t>Марина М.</t>
  </si>
  <si>
    <t>Никита П.</t>
  </si>
  <si>
    <t>Алексей Л.</t>
  </si>
  <si>
    <t>Вадим Я.</t>
  </si>
  <si>
    <t>Самира Ж.</t>
  </si>
  <si>
    <t>Алексей Б.</t>
  </si>
  <si>
    <t>Елена Ц.</t>
  </si>
  <si>
    <t>Даниил М.</t>
  </si>
  <si>
    <t>Кристина П.</t>
  </si>
  <si>
    <t>Анастасия Н.</t>
  </si>
  <si>
    <t>Владимир Г.</t>
  </si>
  <si>
    <t>Илья П.</t>
  </si>
  <si>
    <t>Диана Х.</t>
  </si>
  <si>
    <t>София А.</t>
  </si>
  <si>
    <t>Дарья П.</t>
  </si>
  <si>
    <t>Карина Х.</t>
  </si>
  <si>
    <t>Арина К.</t>
  </si>
  <si>
    <t>Максим Р.</t>
  </si>
  <si>
    <t>Варвара К.</t>
  </si>
  <si>
    <t>Артем Ш.</t>
  </si>
  <si>
    <t>Леонид Ж.</t>
  </si>
  <si>
    <t>Софья Б.</t>
  </si>
  <si>
    <t>Семён Б.</t>
  </si>
  <si>
    <t>Александра П.</t>
  </si>
  <si>
    <t>Мария Д.</t>
  </si>
  <si>
    <t>Алена М.</t>
  </si>
  <si>
    <t>Тимур А.</t>
  </si>
  <si>
    <t>Милена Г.</t>
  </si>
  <si>
    <t>Татьяна Г.</t>
  </si>
  <si>
    <t>Дарья Ф.</t>
  </si>
  <si>
    <t>Степан С.</t>
  </si>
  <si>
    <t>Алсу М.</t>
  </si>
  <si>
    <t>Максим Я.</t>
  </si>
  <si>
    <t>Степан Д.</t>
  </si>
  <si>
    <t>Анна А.</t>
  </si>
  <si>
    <t>Кира В.</t>
  </si>
  <si>
    <t>Дарья Д.</t>
  </si>
  <si>
    <t>Екатерина Ф.</t>
  </si>
  <si>
    <t>Дарья Г.</t>
  </si>
  <si>
    <t>Вероника Л.</t>
  </si>
  <si>
    <t>Милана Г.</t>
  </si>
  <si>
    <t>Мария К.</t>
  </si>
  <si>
    <t>Михаил З.</t>
  </si>
  <si>
    <t>Евангелина Л.</t>
  </si>
  <si>
    <t>Яна Я.</t>
  </si>
  <si>
    <t>Геннадий К.</t>
  </si>
  <si>
    <t>Наиль Х.</t>
  </si>
  <si>
    <t>Анастасия Г.</t>
  </si>
  <si>
    <t>Варвара О.</t>
  </si>
  <si>
    <t>Арсений Г.</t>
  </si>
  <si>
    <t>Денис Ш.</t>
  </si>
  <si>
    <t>Алена К.</t>
  </si>
  <si>
    <t>Сергей Р.</t>
  </si>
  <si>
    <t>Иван М.</t>
  </si>
  <si>
    <t>Алексей Д.</t>
  </si>
  <si>
    <t>Максим Б.</t>
  </si>
  <si>
    <t>Клим В.</t>
  </si>
  <si>
    <t>Алексей М.</t>
  </si>
  <si>
    <t>Амир А.</t>
  </si>
  <si>
    <t>Матвей В.</t>
  </si>
  <si>
    <t>Ярослав О.</t>
  </si>
  <si>
    <t>Матвей И.</t>
  </si>
  <si>
    <t>Максим Т.</t>
  </si>
  <si>
    <t>Роман П.</t>
  </si>
  <si>
    <t>Никита Б.</t>
  </si>
  <si>
    <t>Мария Ж.</t>
  </si>
  <si>
    <t>Ольга И.</t>
  </si>
  <si>
    <t>Анастасия К.</t>
  </si>
  <si>
    <t>Артем О.</t>
  </si>
  <si>
    <t>Арина Д.</t>
  </si>
  <si>
    <t>Алёна Х.</t>
  </si>
  <si>
    <t>Владислав У.</t>
  </si>
  <si>
    <t>Ева К.</t>
  </si>
  <si>
    <t>Арина Ф.</t>
  </si>
  <si>
    <t>Семен Г.</t>
  </si>
  <si>
    <t>Варвара П.</t>
  </si>
  <si>
    <t>Артем Р.</t>
  </si>
  <si>
    <t>Марк П.</t>
  </si>
  <si>
    <t>Степан У.</t>
  </si>
  <si>
    <t>Степан М.</t>
  </si>
  <si>
    <t>Алиса К.</t>
  </si>
  <si>
    <t>Ярослав С.</t>
  </si>
  <si>
    <t>Степан А.</t>
  </si>
  <si>
    <t>Карбальоса К.</t>
  </si>
  <si>
    <t>Амалия С.</t>
  </si>
  <si>
    <t>Ольга К.</t>
  </si>
  <si>
    <t>Тимофей Е.</t>
  </si>
  <si>
    <t>Матвей М.</t>
  </si>
  <si>
    <t>Альбина П.</t>
  </si>
  <si>
    <t>Александра Л.</t>
  </si>
  <si>
    <t>Владислав С.</t>
  </si>
  <si>
    <t>Олег П.</t>
  </si>
  <si>
    <t>Макар П.</t>
  </si>
  <si>
    <t>Илья С.</t>
  </si>
  <si>
    <t>Даниил К.</t>
  </si>
  <si>
    <t>Елизавета А.</t>
  </si>
  <si>
    <t>Валерия С.</t>
  </si>
  <si>
    <t>Анастасия С.</t>
  </si>
  <si>
    <t>Алёна Н.</t>
  </si>
  <si>
    <t>Надежда Ш.</t>
  </si>
  <si>
    <t>Дарья Л.</t>
  </si>
  <si>
    <t>Виктория Л.</t>
  </si>
  <si>
    <t>Ярослав Л.</t>
  </si>
  <si>
    <t>Егор Г.</t>
  </si>
  <si>
    <t>Захар Ш.</t>
  </si>
  <si>
    <t>Артур Г.</t>
  </si>
  <si>
    <t>Аркадий З.</t>
  </si>
  <si>
    <t>Андрей А.</t>
  </si>
  <si>
    <t>Таисия Л.</t>
  </si>
  <si>
    <t>Вера Я.</t>
  </si>
  <si>
    <t>Даниэль М.</t>
  </si>
  <si>
    <t>Илья А.</t>
  </si>
  <si>
    <t>Полина Р.</t>
  </si>
  <si>
    <t>Александра С.</t>
  </si>
  <si>
    <t>Ксения Д.</t>
  </si>
  <si>
    <t>Алиса А.</t>
  </si>
  <si>
    <t>Михаил Г.</t>
  </si>
  <si>
    <t>Олег М.</t>
  </si>
  <si>
    <t>Платон М.</t>
  </si>
  <si>
    <t>Дмитрий Н.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</si>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</sst>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</font>
    <font>
      <sz val="11"/>
      <color rgb="FF00B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0" fillId="0" borderId="6" xfId="0" applyBorder="1"/>
    <xf numFmtId="0" fontId="0" fillId="0" borderId="6" xfId="0" applyFill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0" fontId="5" fillId="0" borderId="0" xfId="0" applyFont="1" applyFill="1" applyBorder="1" applyAlignment="1">
      <alignment horizontal="center" wrapText="1"/>
    </xf>
    <xf numFmtId="164" fontId="0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F41" sqref="F41"/>
    </sheetView>
  </sheetViews>
  <sheetFormatPr defaultRowHeight="15" x14ac:dyDescent="0.25"/>
  <cols>
    <col min="1" max="1" width="21.42578125" customWidth="1"/>
    <col min="2" max="2" width="6.140625" customWidth="1"/>
  </cols>
  <sheetData>
    <row r="1" spans="1:8" ht="15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8" x14ac:dyDescent="0.25">
      <c r="A2" s="5" t="s">
        <v>12</v>
      </c>
      <c r="B2" s="6">
        <f ca="1">IFERROR(__xludf.DUMMYFUNCTION("""COMPUTED_VALUE"""),4)</f>
        <v>4</v>
      </c>
      <c r="C2" s="16">
        <f ca="1">IFERROR(__xludf.DUMMYFUNCTION("""COMPUTED_VALUE"""),25)</f>
        <v>25</v>
      </c>
      <c r="D2" s="16">
        <f ca="1">IFERROR(__xludf.DUMMYFUNCTION("""COMPUTED_VALUE"""),24)</f>
        <v>24</v>
      </c>
      <c r="E2" s="16">
        <f ca="1">IFERROR(__xludf.DUMMYFUNCTION("""COMPUTED_VALUE"""),22)</f>
        <v>22</v>
      </c>
      <c r="F2" s="16">
        <f ca="1">IFERROR(__xludf.DUMMYFUNCTION("""COMPUTED_VALUE"""),19)</f>
        <v>19</v>
      </c>
      <c r="G2" s="10">
        <f ca="1">IFERROR(__xludf.DUMMYFUNCTION("""COMPUTED_VALUE"""),152.5)</f>
        <v>152.5</v>
      </c>
      <c r="H2" s="7" t="s">
        <v>9</v>
      </c>
    </row>
    <row r="3" spans="1:8" x14ac:dyDescent="0.25">
      <c r="A3" s="5" t="s">
        <v>8</v>
      </c>
      <c r="B3" s="6">
        <f ca="1">IFERROR(__xludf.DUMMYFUNCTION("""COMPUTED_VALUE"""),4)</f>
        <v>4</v>
      </c>
      <c r="C3" s="16">
        <f ca="1">IFERROR(__xludf.DUMMYFUNCTION("""COMPUTED_VALUE"""),24)</f>
        <v>24</v>
      </c>
      <c r="D3" s="16">
        <f ca="1">IFERROR(__xludf.DUMMYFUNCTION("""COMPUTED_VALUE"""),23)</f>
        <v>23</v>
      </c>
      <c r="E3" s="16">
        <f ca="1">IFERROR(__xludf.DUMMYFUNCTION("""COMPUTED_VALUE"""),23.5)</f>
        <v>23.5</v>
      </c>
      <c r="F3" s="16">
        <f ca="1">IFERROR(__xludf.DUMMYFUNCTION("""COMPUTED_VALUE"""),19.5)</f>
        <v>19.5</v>
      </c>
      <c r="G3" s="10">
        <f ca="1">IFERROR(__xludf.DUMMYFUNCTION("""COMPUTED_VALUE"""),149.333333333333)</f>
        <v>149.333333333333</v>
      </c>
      <c r="H3" s="7" t="s">
        <v>10</v>
      </c>
    </row>
    <row r="4" spans="1:8" x14ac:dyDescent="0.25">
      <c r="A4" s="5" t="s">
        <v>13</v>
      </c>
      <c r="B4" s="6">
        <f ca="1">IFERROR(__xludf.DUMMYFUNCTION("""COMPUTED_VALUE"""),4)</f>
        <v>4</v>
      </c>
      <c r="C4" s="16">
        <f ca="1">IFERROR(__xludf.DUMMYFUNCTION("""COMPUTED_VALUE"""),18.5)</f>
        <v>18.5</v>
      </c>
      <c r="D4" s="16">
        <f ca="1">IFERROR(__xludf.DUMMYFUNCTION("""COMPUTED_VALUE"""),23)</f>
        <v>23</v>
      </c>
      <c r="E4" s="16">
        <f ca="1">IFERROR(__xludf.DUMMYFUNCTION("""COMPUTED_VALUE"""),22)</f>
        <v>22</v>
      </c>
      <c r="F4" s="16">
        <f ca="1">IFERROR(__xludf.DUMMYFUNCTION("""COMPUTED_VALUE"""),21.5)</f>
        <v>21.5</v>
      </c>
      <c r="G4" s="10">
        <f ca="1">IFERROR(__xludf.DUMMYFUNCTION("""COMPUTED_VALUE"""),132)</f>
        <v>132</v>
      </c>
      <c r="H4" s="8" t="s">
        <v>11</v>
      </c>
    </row>
    <row r="5" spans="1:8" x14ac:dyDescent="0.25">
      <c r="A5" s="11">
        <v>76</v>
      </c>
      <c r="B5" s="6">
        <f ca="1">IFERROR(__xludf.DUMMYFUNCTION("""COMPUTED_VALUE"""),4)</f>
        <v>4</v>
      </c>
      <c r="C5" s="16">
        <f ca="1">IFERROR(__xludf.DUMMYFUNCTION("""COMPUTED_VALUE"""),23)</f>
        <v>23</v>
      </c>
      <c r="D5" s="16">
        <f ca="1">IFERROR(__xludf.DUMMYFUNCTION("""COMPUTED_VALUE"""),0)</f>
        <v>0</v>
      </c>
      <c r="E5" s="16">
        <f ca="1">IFERROR(__xludf.DUMMYFUNCTION("""COMPUTED_VALUE"""),24.5)</f>
        <v>24.5</v>
      </c>
      <c r="F5" s="16">
        <f ca="1">IFERROR(__xludf.DUMMYFUNCTION("""COMPUTED_VALUE"""),23.5)</f>
        <v>23.5</v>
      </c>
      <c r="G5" s="10">
        <f ca="1">IFERROR(__xludf.DUMMYFUNCTION("""COMPUTED_VALUE"""),126.166666666666)</f>
        <v>126.166666666666</v>
      </c>
    </row>
    <row r="6" spans="1:8" x14ac:dyDescent="0.25">
      <c r="A6" s="11">
        <v>77</v>
      </c>
      <c r="B6" s="6">
        <f ca="1">IFERROR(__xludf.DUMMYFUNCTION("""COMPUTED_VALUE"""),4)</f>
        <v>4</v>
      </c>
      <c r="C6" s="16">
        <f ca="1">IFERROR(__xludf.DUMMYFUNCTION("""COMPUTED_VALUE"""),21)</f>
        <v>21</v>
      </c>
      <c r="D6" s="16">
        <f ca="1">IFERROR(__xludf.DUMMYFUNCTION("""COMPUTED_VALUE"""),16)</f>
        <v>16</v>
      </c>
      <c r="E6" s="16">
        <f ca="1">IFERROR(__xludf.DUMMYFUNCTION("""COMPUTED_VALUE"""),7)</f>
        <v>7</v>
      </c>
      <c r="F6" s="16">
        <f ca="1">IFERROR(__xludf.DUMMYFUNCTION("""COMPUTED_VALUE"""),20)</f>
        <v>20</v>
      </c>
      <c r="G6" s="10">
        <f ca="1">IFERROR(__xludf.DUMMYFUNCTION("""COMPUTED_VALUE"""),122.166666666666)</f>
        <v>122.166666666666</v>
      </c>
    </row>
    <row r="7" spans="1:8" x14ac:dyDescent="0.25">
      <c r="A7" s="11">
        <v>32</v>
      </c>
      <c r="B7" s="6">
        <f ca="1">IFERROR(__xludf.DUMMYFUNCTION("""COMPUTED_VALUE"""),4)</f>
        <v>4</v>
      </c>
      <c r="C7" s="16">
        <f ca="1">IFERROR(__xludf.DUMMYFUNCTION("""COMPUTED_VALUE"""),24)</f>
        <v>24</v>
      </c>
      <c r="D7" s="16">
        <f ca="1">IFERROR(__xludf.DUMMYFUNCTION("""COMPUTED_VALUE"""),4)</f>
        <v>4</v>
      </c>
      <c r="E7" s="16">
        <f ca="1">IFERROR(__xludf.DUMMYFUNCTION("""COMPUTED_VALUE"""),23.5)</f>
        <v>23.5</v>
      </c>
      <c r="F7" s="16">
        <f ca="1">IFERROR(__xludf.DUMMYFUNCTION("""COMPUTED_VALUE"""),19.5)</f>
        <v>19.5</v>
      </c>
      <c r="G7" s="10">
        <f ca="1">IFERROR(__xludf.DUMMYFUNCTION("""COMPUTED_VALUE"""),121.166666666666)</f>
        <v>121.166666666666</v>
      </c>
    </row>
    <row r="8" spans="1:8" x14ac:dyDescent="0.25">
      <c r="A8" s="11">
        <v>37</v>
      </c>
      <c r="B8" s="6">
        <f ca="1">IFERROR(__xludf.DUMMYFUNCTION("""COMPUTED_VALUE"""),4)</f>
        <v>4</v>
      </c>
      <c r="C8" s="16">
        <f ca="1">IFERROR(__xludf.DUMMYFUNCTION("""COMPUTED_VALUE"""),20)</f>
        <v>20</v>
      </c>
      <c r="D8" s="16">
        <f ca="1">IFERROR(__xludf.DUMMYFUNCTION("""COMPUTED_VALUE"""),20)</f>
        <v>20</v>
      </c>
      <c r="E8" s="16">
        <f ca="1">IFERROR(__xludf.DUMMYFUNCTION("""COMPUTED_VALUE"""),20.5)</f>
        <v>20.5</v>
      </c>
      <c r="F8" s="16">
        <f ca="1">IFERROR(__xludf.DUMMYFUNCTION("""COMPUTED_VALUE"""),17)</f>
        <v>17</v>
      </c>
      <c r="G8" s="10">
        <f ca="1">IFERROR(__xludf.DUMMYFUNCTION("""COMPUTED_VALUE"""),116.5)</f>
        <v>116.5</v>
      </c>
    </row>
    <row r="9" spans="1:8" x14ac:dyDescent="0.25">
      <c r="A9" s="11">
        <v>10</v>
      </c>
      <c r="B9" s="6">
        <f ca="1">IFERROR(__xludf.DUMMYFUNCTION("""COMPUTED_VALUE"""),4)</f>
        <v>4</v>
      </c>
      <c r="C9" s="16">
        <f ca="1">IFERROR(__xludf.DUMMYFUNCTION("""COMPUTED_VALUE"""),18.5)</f>
        <v>18.5</v>
      </c>
      <c r="D9" s="16">
        <f ca="1">IFERROR(__xludf.DUMMYFUNCTION("""COMPUTED_VALUE"""),18)</f>
        <v>18</v>
      </c>
      <c r="E9" s="16">
        <f ca="1">IFERROR(__xludf.DUMMYFUNCTION("""COMPUTED_VALUE"""),20.5)</f>
        <v>20.5</v>
      </c>
      <c r="F9" s="16">
        <f ca="1">IFERROR(__xludf.DUMMYFUNCTION("""COMPUTED_VALUE"""),18)</f>
        <v>18</v>
      </c>
      <c r="G9" s="10">
        <f ca="1">IFERROR(__xludf.DUMMYFUNCTION("""COMPUTED_VALUE"""),113.333333333333)</f>
        <v>113.333333333333</v>
      </c>
    </row>
    <row r="10" spans="1:8" x14ac:dyDescent="0.25">
      <c r="A10" s="9" t="str">
        <f ca="1">IFERROR(__xludf.DUMMYFUNCTION("""COMPUTED_VALUE"""),"18")</f>
        <v>18</v>
      </c>
      <c r="B10" s="6">
        <f ca="1">IFERROR(__xludf.DUMMYFUNCTION("""COMPUTED_VALUE"""),4)</f>
        <v>4</v>
      </c>
      <c r="C10" s="16">
        <f ca="1">IFERROR(__xludf.DUMMYFUNCTION("""COMPUTED_VALUE"""),20)</f>
        <v>20</v>
      </c>
      <c r="D10" s="16">
        <f ca="1">IFERROR(__xludf.DUMMYFUNCTION("""COMPUTED_VALUE"""),21)</f>
        <v>21</v>
      </c>
      <c r="E10" s="16">
        <f ca="1">IFERROR(__xludf.DUMMYFUNCTION("""COMPUTED_VALUE"""),22)</f>
        <v>22</v>
      </c>
      <c r="F10" s="16">
        <f ca="1">IFERROR(__xludf.DUMMYFUNCTION("""COMPUTED_VALUE"""),15.5)</f>
        <v>15.5</v>
      </c>
      <c r="G10" s="10">
        <f ca="1">IFERROR(__xludf.DUMMYFUNCTION("""COMPUTED_VALUE"""),110.67)</f>
        <v>110.67</v>
      </c>
    </row>
    <row r="11" spans="1:8" x14ac:dyDescent="0.25">
      <c r="A11" s="11">
        <v>45</v>
      </c>
      <c r="B11" s="6">
        <f ca="1">IFERROR(__xludf.DUMMYFUNCTION("""COMPUTED_VALUE"""),4)</f>
        <v>4</v>
      </c>
      <c r="C11" s="16">
        <f ca="1">IFERROR(__xludf.DUMMYFUNCTION("""COMPUTED_VALUE"""),22.5)</f>
        <v>22.5</v>
      </c>
      <c r="D11" s="16">
        <f ca="1">IFERROR(__xludf.DUMMYFUNCTION("""COMPUTED_VALUE"""),18)</f>
        <v>18</v>
      </c>
      <c r="E11" s="16">
        <f ca="1">IFERROR(__xludf.DUMMYFUNCTION("""COMPUTED_VALUE"""),3.5)</f>
        <v>3.5</v>
      </c>
      <c r="F11" s="16">
        <f ca="1">IFERROR(__xludf.DUMMYFUNCTION("""COMPUTED_VALUE"""),18)</f>
        <v>18</v>
      </c>
      <c r="G11" s="10">
        <f ca="1">IFERROR(__xludf.DUMMYFUNCTION("""COMPUTED_VALUE"""),107.333333333333)</f>
        <v>107.333333333333</v>
      </c>
    </row>
    <row r="12" spans="1:8" x14ac:dyDescent="0.25">
      <c r="A12" s="9" t="str">
        <f ca="1">IFERROR(__xludf.DUMMYFUNCTION("""COMPUTED_VALUE"""),"9")</f>
        <v>9</v>
      </c>
      <c r="B12" s="6">
        <f ca="1">IFERROR(__xludf.DUMMYFUNCTION("""COMPUTED_VALUE"""),4)</f>
        <v>4</v>
      </c>
      <c r="C12" s="16">
        <f ca="1">IFERROR(__xludf.DUMMYFUNCTION("""COMPUTED_VALUE"""),18.5)</f>
        <v>18.5</v>
      </c>
      <c r="D12" s="16">
        <f ca="1">IFERROR(__xludf.DUMMYFUNCTION("""COMPUTED_VALUE"""),22)</f>
        <v>22</v>
      </c>
      <c r="E12" s="16">
        <f ca="1">IFERROR(__xludf.DUMMYFUNCTION("""COMPUTED_VALUE"""),24)</f>
        <v>24</v>
      </c>
      <c r="F12" s="16">
        <f ca="1">IFERROR(__xludf.DUMMYFUNCTION("""COMPUTED_VALUE"""),19.5)</f>
        <v>19.5</v>
      </c>
      <c r="G12" s="10">
        <f ca="1">IFERROR(__xludf.DUMMYFUNCTION("""COMPUTED_VALUE"""),101.666666666666)</f>
        <v>101.666666666666</v>
      </c>
    </row>
    <row r="13" spans="1:8" x14ac:dyDescent="0.25">
      <c r="A13" s="9" t="str">
        <f ca="1">IFERROR(__xludf.DUMMYFUNCTION("""COMPUTED_VALUE"""),"94")</f>
        <v>94</v>
      </c>
      <c r="B13" s="6">
        <f ca="1">IFERROR(__xludf.DUMMYFUNCTION("""COMPUTED_VALUE"""),4)</f>
        <v>4</v>
      </c>
      <c r="C13" s="16">
        <f ca="1">IFERROR(__xludf.DUMMYFUNCTION("""COMPUTED_VALUE"""),22.5)</f>
        <v>22.5</v>
      </c>
      <c r="D13" s="16">
        <f ca="1">IFERROR(__xludf.DUMMYFUNCTION("""COMPUTED_VALUE"""),22)</f>
        <v>22</v>
      </c>
      <c r="E13" s="16">
        <f ca="1">IFERROR(__xludf.DUMMYFUNCTION("""COMPUTED_VALUE"""),19)</f>
        <v>19</v>
      </c>
      <c r="F13" s="16">
        <f ca="1">IFERROR(__xludf.DUMMYFUNCTION("""COMPUTED_VALUE"""),6)</f>
        <v>6</v>
      </c>
      <c r="G13" s="10">
        <f ca="1">IFERROR(__xludf.DUMMYFUNCTION("""COMPUTED_VALUE"""),95.5)</f>
        <v>95.5</v>
      </c>
    </row>
    <row r="14" spans="1:8" x14ac:dyDescent="0.25">
      <c r="A14" s="9" t="str">
        <f ca="1">IFERROR(__xludf.DUMMYFUNCTION("""COMPUTED_VALUE"""),"43")</f>
        <v>43</v>
      </c>
      <c r="B14" s="6">
        <f ca="1">IFERROR(__xludf.DUMMYFUNCTION("""COMPUTED_VALUE"""),4)</f>
        <v>4</v>
      </c>
      <c r="C14" s="16">
        <f ca="1">IFERROR(__xludf.DUMMYFUNCTION("""COMPUTED_VALUE"""),24)</f>
        <v>24</v>
      </c>
      <c r="D14" s="16">
        <f ca="1">IFERROR(__xludf.DUMMYFUNCTION("""COMPUTED_VALUE"""),16)</f>
        <v>16</v>
      </c>
      <c r="E14" s="16">
        <f ca="1">IFERROR(__xludf.DUMMYFUNCTION("""COMPUTED_VALUE"""),2)</f>
        <v>2</v>
      </c>
      <c r="F14" s="16">
        <f ca="1">IFERROR(__xludf.DUMMYFUNCTION("""COMPUTED_VALUE"""),13)</f>
        <v>13</v>
      </c>
      <c r="G14" s="10">
        <f ca="1">IFERROR(__xludf.DUMMYFUNCTION("""COMPUTED_VALUE"""),90)</f>
        <v>90</v>
      </c>
    </row>
    <row r="15" spans="1:8" x14ac:dyDescent="0.25">
      <c r="A15" s="9" t="str">
        <f ca="1">IFERROR(__xludf.DUMMYFUNCTION("""COMPUTED_VALUE"""),"90")</f>
        <v>90</v>
      </c>
      <c r="B15" s="6">
        <f ca="1">IFERROR(__xludf.DUMMYFUNCTION("""COMPUTED_VALUE"""),4)</f>
        <v>4</v>
      </c>
      <c r="C15" s="16">
        <f ca="1">IFERROR(__xludf.DUMMYFUNCTION("""COMPUTED_VALUE"""),10)</f>
        <v>10</v>
      </c>
      <c r="D15" s="16">
        <f ca="1">IFERROR(__xludf.DUMMYFUNCTION("""COMPUTED_VALUE"""),3)</f>
        <v>3</v>
      </c>
      <c r="E15" s="16">
        <f ca="1">IFERROR(__xludf.DUMMYFUNCTION("""COMPUTED_VALUE"""),5.5)</f>
        <v>5.5</v>
      </c>
      <c r="F15" s="16">
        <f ca="1">IFERROR(__xludf.DUMMYFUNCTION("""COMPUTED_VALUE"""),18)</f>
        <v>18</v>
      </c>
      <c r="G15" s="10">
        <f ca="1">IFERROR(__xludf.DUMMYFUNCTION("""COMPUTED_VALUE"""),76)</f>
        <v>76</v>
      </c>
    </row>
    <row r="16" spans="1:8" x14ac:dyDescent="0.25">
      <c r="A16" s="9" t="str">
        <f ca="1">IFERROR(__xludf.DUMMYFUNCTION("""COMPUTED_VALUE"""),"67")</f>
        <v>67</v>
      </c>
      <c r="B16" s="6">
        <f ca="1">IFERROR(__xludf.DUMMYFUNCTION("""COMPUTED_VALUE"""),4)</f>
        <v>4</v>
      </c>
      <c r="C16" s="16">
        <f ca="1">IFERROR(__xludf.DUMMYFUNCTION("""COMPUTED_VALUE"""),20)</f>
        <v>20</v>
      </c>
      <c r="D16" s="16">
        <f ca="1">IFERROR(__xludf.DUMMYFUNCTION("""COMPUTED_VALUE"""),5)</f>
        <v>5</v>
      </c>
      <c r="E16" s="16">
        <f ca="1">IFERROR(__xludf.DUMMYFUNCTION("""COMPUTED_VALUE"""),7)</f>
        <v>7</v>
      </c>
      <c r="F16" s="16">
        <f ca="1">IFERROR(__xludf.DUMMYFUNCTION("""COMPUTED_VALUE"""),19.5)</f>
        <v>19.5</v>
      </c>
      <c r="G16" s="10">
        <f ca="1">IFERROR(__xludf.DUMMYFUNCTION("""COMPUTED_VALUE"""),73.3333333333333)</f>
        <v>73.3333333333333</v>
      </c>
    </row>
    <row r="17" spans="1:8" x14ac:dyDescent="0.25">
      <c r="A17" s="9" t="str">
        <f ca="1">IFERROR(__xludf.DUMMYFUNCTION("""COMPUTED_VALUE"""),"28")</f>
        <v>28</v>
      </c>
      <c r="B17" s="6">
        <f ca="1">IFERROR(__xludf.DUMMYFUNCTION("""COMPUTED_VALUE"""),4)</f>
        <v>4</v>
      </c>
      <c r="C17" s="16">
        <f ca="1">IFERROR(__xludf.DUMMYFUNCTION("""COMPUTED_VALUE"""),4)</f>
        <v>4</v>
      </c>
      <c r="D17" s="16">
        <f ca="1">IFERROR(__xludf.DUMMYFUNCTION("""COMPUTED_VALUE"""),2.5)</f>
        <v>2.5</v>
      </c>
      <c r="E17" s="16">
        <f ca="1">IFERROR(__xludf.DUMMYFUNCTION("""COMPUTED_VALUE"""),4.5)</f>
        <v>4.5</v>
      </c>
      <c r="F17" s="16">
        <f ca="1">IFERROR(__xludf.DUMMYFUNCTION("""COMPUTED_VALUE"""),15.5)</f>
        <v>15.5</v>
      </c>
      <c r="G17" s="10">
        <f ca="1">IFERROR(__xludf.DUMMYFUNCTION("""COMPUTED_VALUE"""),70.5)</f>
        <v>70.5</v>
      </c>
    </row>
    <row r="18" spans="1:8" x14ac:dyDescent="0.25">
      <c r="A18" s="9" t="str">
        <f ca="1">IFERROR(__xludf.DUMMYFUNCTION("""COMPUTED_VALUE"""),"72")</f>
        <v>72</v>
      </c>
      <c r="B18" s="6">
        <f ca="1">IFERROR(__xludf.DUMMYFUNCTION("""COMPUTED_VALUE"""),4)</f>
        <v>4</v>
      </c>
      <c r="C18" s="16">
        <f ca="1">IFERROR(__xludf.DUMMYFUNCTION("""COMPUTED_VALUE"""),4.5)</f>
        <v>4.5</v>
      </c>
      <c r="D18" s="16">
        <f ca="1">IFERROR(__xludf.DUMMYFUNCTION("""COMPUTED_VALUE"""),3)</f>
        <v>3</v>
      </c>
      <c r="E18" s="16">
        <f ca="1">IFERROR(__xludf.DUMMYFUNCTION("""COMPUTED_VALUE"""),3.5)</f>
        <v>3.5</v>
      </c>
      <c r="F18" s="16">
        <f ca="1">IFERROR(__xludf.DUMMYFUNCTION("""COMPUTED_VALUE"""),20.5)</f>
        <v>20.5</v>
      </c>
      <c r="G18" s="10">
        <f ca="1">IFERROR(__xludf.DUMMYFUNCTION("""COMPUTED_VALUE"""),63)</f>
        <v>63</v>
      </c>
    </row>
    <row r="19" spans="1:8" x14ac:dyDescent="0.25">
      <c r="A19" s="9" t="str">
        <f ca="1">IFERROR(__xludf.DUMMYFUNCTION("""COMPUTED_VALUE"""),"91")</f>
        <v>91</v>
      </c>
      <c r="B19" s="6">
        <f ca="1">IFERROR(__xludf.DUMMYFUNCTION("""COMPUTED_VALUE"""),4)</f>
        <v>4</v>
      </c>
      <c r="C19" s="16">
        <f ca="1">IFERROR(__xludf.DUMMYFUNCTION("""COMPUTED_VALUE"""),19.5)</f>
        <v>19.5</v>
      </c>
      <c r="D19" s="16">
        <f ca="1">IFERROR(__xludf.DUMMYFUNCTION("""COMPUTED_VALUE"""),25)</f>
        <v>25</v>
      </c>
      <c r="E19" s="16">
        <f ca="1">IFERROR(__xludf.DUMMYFUNCTION("""COMPUTED_VALUE"""),0)</f>
        <v>0</v>
      </c>
      <c r="F19" s="16">
        <f ca="1">IFERROR(__xludf.DUMMYFUNCTION("""COMPUTED_VALUE"""),0)</f>
        <v>0</v>
      </c>
      <c r="G19" s="10">
        <f ca="1">IFERROR(__xludf.DUMMYFUNCTION("""COMPUTED_VALUE"""),56.6666666666666)</f>
        <v>56.6666666666666</v>
      </c>
    </row>
    <row r="20" spans="1:8" x14ac:dyDescent="0.25">
      <c r="A20" s="9" t="str">
        <f ca="1">IFERROR(__xludf.DUMMYFUNCTION("""COMPUTED_VALUE"""),"66")</f>
        <v>66</v>
      </c>
      <c r="B20" s="6">
        <f ca="1">IFERROR(__xludf.DUMMYFUNCTION("""COMPUTED_VALUE"""),4)</f>
        <v>4</v>
      </c>
      <c r="C20" s="16">
        <f ca="1">IFERROR(__xludf.DUMMYFUNCTION("""COMPUTED_VALUE"""),1)</f>
        <v>1</v>
      </c>
      <c r="D20" s="16">
        <f ca="1">IFERROR(__xludf.DUMMYFUNCTION("""COMPUTED_VALUE"""),12)</f>
        <v>12</v>
      </c>
      <c r="E20" s="16">
        <f ca="1">IFERROR(__xludf.DUMMYFUNCTION("""COMPUTED_VALUE"""),2)</f>
        <v>2</v>
      </c>
      <c r="F20" s="16">
        <f ca="1">IFERROR(__xludf.DUMMYFUNCTION("""COMPUTED_VALUE"""),16.5)</f>
        <v>16.5</v>
      </c>
      <c r="G20" s="10">
        <f ca="1">IFERROR(__xludf.DUMMYFUNCTION("""COMPUTED_VALUE"""),55)</f>
        <v>55</v>
      </c>
    </row>
    <row r="21" spans="1:8" x14ac:dyDescent="0.25">
      <c r="A21" s="9" t="str">
        <f ca="1">IFERROR(__xludf.DUMMYFUNCTION("""COMPUTED_VALUE"""),"79")</f>
        <v>79</v>
      </c>
      <c r="B21" s="6">
        <f ca="1">IFERROR(__xludf.DUMMYFUNCTION("""COMPUTED_VALUE"""),4)</f>
        <v>4</v>
      </c>
      <c r="C21" s="16">
        <f ca="1">IFERROR(__xludf.DUMMYFUNCTION("""COMPUTED_VALUE"""),4)</f>
        <v>4</v>
      </c>
      <c r="D21" s="16">
        <f ca="1">IFERROR(__xludf.DUMMYFUNCTION("""COMPUTED_VALUE"""),1)</f>
        <v>1</v>
      </c>
      <c r="E21" s="16">
        <f ca="1">IFERROR(__xludf.DUMMYFUNCTION("""COMPUTED_VALUE"""),2.5)</f>
        <v>2.5</v>
      </c>
      <c r="F21" s="16">
        <f ca="1">IFERROR(__xludf.DUMMYFUNCTION("""COMPUTED_VALUE"""),16)</f>
        <v>16</v>
      </c>
      <c r="G21" s="10">
        <f ca="1">IFERROR(__xludf.DUMMYFUNCTION("""COMPUTED_VALUE"""),54.3333333333333)</f>
        <v>54.3333333333333</v>
      </c>
    </row>
    <row r="22" spans="1:8" x14ac:dyDescent="0.25">
      <c r="A22" s="9" t="str">
        <f ca="1">IFERROR(__xludf.DUMMYFUNCTION("""COMPUTED_VALUE"""),"62")</f>
        <v>62</v>
      </c>
      <c r="B22" s="6">
        <f ca="1">IFERROR(__xludf.DUMMYFUNCTION("""COMPUTED_VALUE"""),4)</f>
        <v>4</v>
      </c>
      <c r="C22" s="16">
        <f ca="1">IFERROR(__xludf.DUMMYFUNCTION("""COMPUTED_VALUE"""),3.5)</f>
        <v>3.5</v>
      </c>
      <c r="D22" s="16">
        <f ca="1">IFERROR(__xludf.DUMMYFUNCTION("""COMPUTED_VALUE"""),2)</f>
        <v>2</v>
      </c>
      <c r="E22" s="16">
        <f ca="1">IFERROR(__xludf.DUMMYFUNCTION("""COMPUTED_VALUE"""),1.5)</f>
        <v>1.5</v>
      </c>
      <c r="F22" s="16">
        <f ca="1">IFERROR(__xludf.DUMMYFUNCTION("""COMPUTED_VALUE"""),15)</f>
        <v>15</v>
      </c>
      <c r="G22" s="10">
        <f ca="1">IFERROR(__xludf.DUMMYFUNCTION("""COMPUTED_VALUE"""),45.1666666666666)</f>
        <v>45.1666666666666</v>
      </c>
    </row>
    <row r="23" spans="1:8" x14ac:dyDescent="0.25">
      <c r="A23" s="9" t="str">
        <f ca="1">IFERROR(__xludf.DUMMYFUNCTION("""COMPUTED_VALUE"""),"55")</f>
        <v>55</v>
      </c>
      <c r="B23" s="6">
        <f ca="1">IFERROR(__xludf.DUMMYFUNCTION("""COMPUTED_VALUE"""),4)</f>
        <v>4</v>
      </c>
      <c r="C23" s="16">
        <f ca="1">IFERROR(__xludf.DUMMYFUNCTION("""COMPUTED_VALUE"""),5)</f>
        <v>5</v>
      </c>
      <c r="D23" s="16">
        <f ca="1">IFERROR(__xludf.DUMMYFUNCTION("""COMPUTED_VALUE"""),5)</f>
        <v>5</v>
      </c>
      <c r="E23" s="16">
        <f ca="1">IFERROR(__xludf.DUMMYFUNCTION("""COMPUTED_VALUE"""),1.5)</f>
        <v>1.5</v>
      </c>
      <c r="F23" s="16">
        <f ca="1">IFERROR(__xludf.DUMMYFUNCTION("""COMPUTED_VALUE"""),11)</f>
        <v>11</v>
      </c>
      <c r="G23" s="10">
        <f ca="1">IFERROR(__xludf.DUMMYFUNCTION("""COMPUTED_VALUE"""),44.1666666666666)</f>
        <v>44.1666666666666</v>
      </c>
    </row>
    <row r="24" spans="1:8" x14ac:dyDescent="0.25">
      <c r="A24" s="9" t="str">
        <f ca="1">IFERROR(__xludf.DUMMYFUNCTION("""COMPUTED_VALUE"""),"11")</f>
        <v>11</v>
      </c>
      <c r="B24" s="6">
        <f ca="1">IFERROR(__xludf.DUMMYFUNCTION("""COMPUTED_VALUE"""),4)</f>
        <v>4</v>
      </c>
      <c r="C24" s="16">
        <f ca="1">IFERROR(__xludf.DUMMYFUNCTION("""COMPUTED_VALUE"""),0.5)</f>
        <v>0.5</v>
      </c>
      <c r="D24" s="16">
        <f ca="1">IFERROR(__xludf.DUMMYFUNCTION("""COMPUTED_VALUE"""),21)</f>
        <v>21</v>
      </c>
      <c r="E24" s="16">
        <f ca="1">IFERROR(__xludf.DUMMYFUNCTION("""COMPUTED_VALUE"""),4)</f>
        <v>4</v>
      </c>
      <c r="F24" s="16">
        <f ca="1">IFERROR(__xludf.DUMMYFUNCTION("""COMPUTED_VALUE"""),0)</f>
        <v>0</v>
      </c>
      <c r="G24" s="10">
        <f ca="1">IFERROR(__xludf.DUMMYFUNCTION("""COMPUTED_VALUE"""),37.8333333333333)</f>
        <v>37.8333333333333</v>
      </c>
    </row>
    <row r="25" spans="1:8" x14ac:dyDescent="0.25">
      <c r="A25" s="9" t="str">
        <f ca="1">IFERROR(__xludf.DUMMYFUNCTION("""COMPUTED_VALUE"""),"93")</f>
        <v>93</v>
      </c>
      <c r="B25" s="6">
        <f ca="1">IFERROR(__xludf.DUMMYFUNCTION("""COMPUTED_VALUE"""),4)</f>
        <v>4</v>
      </c>
      <c r="C25" s="16">
        <f ca="1">IFERROR(__xludf.DUMMYFUNCTION("""COMPUTED_VALUE"""),2.5)</f>
        <v>2.5</v>
      </c>
      <c r="D25" s="16">
        <f ca="1">IFERROR(__xludf.DUMMYFUNCTION("""COMPUTED_VALUE"""),1)</f>
        <v>1</v>
      </c>
      <c r="E25" s="16">
        <f ca="1">IFERROR(__xludf.DUMMYFUNCTION("""COMPUTED_VALUE"""),0)</f>
        <v>0</v>
      </c>
      <c r="F25" s="16">
        <f ca="1">IFERROR(__xludf.DUMMYFUNCTION("""COMPUTED_VALUE"""),0)</f>
        <v>0</v>
      </c>
      <c r="G25" s="10">
        <f ca="1">IFERROR(__xludf.DUMMYFUNCTION("""COMPUTED_VALUE"""),17)</f>
        <v>17</v>
      </c>
    </row>
    <row r="26" spans="1:8" x14ac:dyDescent="0.25">
      <c r="A26" s="9" t="str">
        <f ca="1">IFERROR(__xludf.DUMMYFUNCTION("""COMPUTED_VALUE"""),"20")</f>
        <v>20</v>
      </c>
      <c r="B26" s="6">
        <f ca="1">IFERROR(__xludf.DUMMYFUNCTION("""COMPUTED_VALUE"""),4)</f>
        <v>4</v>
      </c>
      <c r="C26" s="16">
        <f ca="1">IFERROR(__xludf.DUMMYFUNCTION("""COMPUTED_VALUE"""),0)</f>
        <v>0</v>
      </c>
      <c r="D26" s="16">
        <f ca="1">IFERROR(__xludf.DUMMYFUNCTION("""COMPUTED_VALUE"""),3)</f>
        <v>3</v>
      </c>
      <c r="E26" s="16">
        <f ca="1">IFERROR(__xludf.DUMMYFUNCTION("""COMPUTED_VALUE"""),0)</f>
        <v>0</v>
      </c>
      <c r="F26" s="16">
        <f ca="1">IFERROR(__xludf.DUMMYFUNCTION("""COMPUTED_VALUE"""),0)</f>
        <v>0</v>
      </c>
      <c r="G26" s="10">
        <f ca="1">IFERROR(__xludf.DUMMYFUNCTION("""COMPUTED_VALUE"""),6.5)</f>
        <v>6.5</v>
      </c>
    </row>
    <row r="27" spans="1:8" x14ac:dyDescent="0.25">
      <c r="A27" s="9" t="str">
        <f ca="1">IFERROR(__xludf.DUMMYFUNCTION("""COMPUTED_VALUE"""),"41")</f>
        <v>41</v>
      </c>
      <c r="B27" s="6">
        <f ca="1">IFERROR(__xludf.DUMMYFUNCTION("""COMPUTED_VALUE"""),4)</f>
        <v>4</v>
      </c>
      <c r="C27" s="16">
        <f ca="1">IFERROR(__xludf.DUMMYFUNCTION("""COMPUTED_VALUE"""),0)</f>
        <v>0</v>
      </c>
      <c r="D27" s="16">
        <f ca="1">IFERROR(__xludf.DUMMYFUNCTION("""COMPUTED_VALUE"""),0)</f>
        <v>0</v>
      </c>
      <c r="E27" s="16">
        <f ca="1">IFERROR(__xludf.DUMMYFUNCTION("""COMPUTED_VALUE"""),0)</f>
        <v>0</v>
      </c>
      <c r="F27" s="16">
        <f ca="1">IFERROR(__xludf.DUMMYFUNCTION("""COMPUTED_VALUE"""),0)</f>
        <v>0</v>
      </c>
      <c r="G27" s="10">
        <f ca="1">IFERROR(__xludf.DUMMYFUNCTION("""COMPUTED_VALUE"""),0)</f>
        <v>0</v>
      </c>
    </row>
    <row r="28" spans="1:8" x14ac:dyDescent="0.25">
      <c r="A28" s="5" t="s">
        <v>15</v>
      </c>
      <c r="B28" s="6">
        <f ca="1">IFERROR(__xludf.DUMMYFUNCTION("""COMPUTED_VALUE"""),3)</f>
        <v>3</v>
      </c>
      <c r="C28" s="16">
        <f ca="1">IFERROR(__xludf.DUMMYFUNCTION("""COMPUTED_VALUE"""),24)</f>
        <v>24</v>
      </c>
      <c r="D28" s="16">
        <f ca="1">IFERROR(__xludf.DUMMYFUNCTION("""COMPUTED_VALUE"""),22.5)</f>
        <v>22.5</v>
      </c>
      <c r="E28" s="16">
        <f ca="1">IFERROR(__xludf.DUMMYFUNCTION("""COMPUTED_VALUE"""),24)</f>
        <v>24</v>
      </c>
      <c r="F28" s="16">
        <f ca="1">IFERROR(__xludf.DUMMYFUNCTION("""COMPUTED_VALUE"""),20)</f>
        <v>20</v>
      </c>
      <c r="G28" s="10">
        <f ca="1">IFERROR(__xludf.DUMMYFUNCTION("""COMPUTED_VALUE"""),130.833333333333)</f>
        <v>130.833333333333</v>
      </c>
      <c r="H28" s="7" t="s">
        <v>9</v>
      </c>
    </row>
    <row r="29" spans="1:8" x14ac:dyDescent="0.25">
      <c r="A29" s="5" t="s">
        <v>8</v>
      </c>
      <c r="B29" s="6">
        <f ca="1">IFERROR(__xludf.DUMMYFUNCTION("""COMPUTED_VALUE"""),3)</f>
        <v>3</v>
      </c>
      <c r="C29" s="16">
        <f ca="1">IFERROR(__xludf.DUMMYFUNCTION("""COMPUTED_VALUE"""),21)</f>
        <v>21</v>
      </c>
      <c r="D29" s="16">
        <f ca="1">IFERROR(__xludf.DUMMYFUNCTION("""COMPUTED_VALUE"""),22)</f>
        <v>22</v>
      </c>
      <c r="E29" s="16">
        <f ca="1">IFERROR(__xludf.DUMMYFUNCTION("""COMPUTED_VALUE"""),22)</f>
        <v>22</v>
      </c>
      <c r="F29" s="16">
        <f ca="1">IFERROR(__xludf.DUMMYFUNCTION("""COMPUTED_VALUE"""),15.5)</f>
        <v>15.5</v>
      </c>
      <c r="G29" s="10">
        <f ca="1">IFERROR(__xludf.DUMMYFUNCTION("""COMPUTED_VALUE"""),124.333333333333)</f>
        <v>124.333333333333</v>
      </c>
      <c r="H29" s="7" t="s">
        <v>10</v>
      </c>
    </row>
    <row r="30" spans="1:8" x14ac:dyDescent="0.25">
      <c r="A30" s="5" t="s">
        <v>14</v>
      </c>
      <c r="B30" s="6">
        <f ca="1">IFERROR(__xludf.DUMMYFUNCTION("""COMPUTED_VALUE"""),3)</f>
        <v>3</v>
      </c>
      <c r="C30" s="16">
        <f ca="1">IFERROR(__xludf.DUMMYFUNCTION("""COMPUTED_VALUE"""),24)</f>
        <v>24</v>
      </c>
      <c r="D30" s="16">
        <f ca="1">IFERROR(__xludf.DUMMYFUNCTION("""COMPUTED_VALUE"""),17)</f>
        <v>17</v>
      </c>
      <c r="E30" s="16">
        <f ca="1">IFERROR(__xludf.DUMMYFUNCTION("""COMPUTED_VALUE"""),21)</f>
        <v>21</v>
      </c>
      <c r="F30" s="16">
        <f ca="1">IFERROR(__xludf.DUMMYFUNCTION("""COMPUTED_VALUE"""),18)</f>
        <v>18</v>
      </c>
      <c r="G30" s="10">
        <f ca="1">IFERROR(__xludf.DUMMYFUNCTION("""COMPUTED_VALUE"""),124.166666666666)</f>
        <v>124.166666666666</v>
      </c>
      <c r="H30" s="8" t="s">
        <v>11</v>
      </c>
    </row>
    <row r="31" spans="1:8" x14ac:dyDescent="0.25">
      <c r="A31" s="9" t="str">
        <f ca="1">IFERROR(__xludf.DUMMYFUNCTION("""COMPUTED_VALUE"""),"18")</f>
        <v>18</v>
      </c>
      <c r="B31" s="6">
        <f ca="1">IFERROR(__xludf.DUMMYFUNCTION("""COMPUTED_VALUE"""),3)</f>
        <v>3</v>
      </c>
      <c r="C31" s="16">
        <f ca="1">IFERROR(__xludf.DUMMYFUNCTION("""COMPUTED_VALUE"""),24)</f>
        <v>24</v>
      </c>
      <c r="D31" s="16">
        <f ca="1">IFERROR(__xludf.DUMMYFUNCTION("""COMPUTED_VALUE"""),19.5)</f>
        <v>19.5</v>
      </c>
      <c r="E31" s="16">
        <f ca="1">IFERROR(__xludf.DUMMYFUNCTION("""COMPUTED_VALUE"""),23)</f>
        <v>23</v>
      </c>
      <c r="F31" s="16">
        <f ca="1">IFERROR(__xludf.DUMMYFUNCTION("""COMPUTED_VALUE"""),21)</f>
        <v>21</v>
      </c>
      <c r="G31" s="10">
        <f ca="1">IFERROR(__xludf.DUMMYFUNCTION("""COMPUTED_VALUE"""),123.666666666666)</f>
        <v>123.666666666666</v>
      </c>
    </row>
    <row r="32" spans="1:8" x14ac:dyDescent="0.25">
      <c r="A32" s="9" t="str">
        <f ca="1">IFERROR(__xludf.DUMMYFUNCTION("""COMPUTED_VALUE"""),"76")</f>
        <v>76</v>
      </c>
      <c r="B32" s="6">
        <f ca="1">IFERROR(__xludf.DUMMYFUNCTION("""COMPUTED_VALUE"""),3)</f>
        <v>3</v>
      </c>
      <c r="C32" s="16">
        <f ca="1">IFERROR(__xludf.DUMMYFUNCTION("""COMPUTED_VALUE"""),23)</f>
        <v>23</v>
      </c>
      <c r="D32" s="16">
        <f ca="1">IFERROR(__xludf.DUMMYFUNCTION("""COMPUTED_VALUE"""),20)</f>
        <v>20</v>
      </c>
      <c r="E32" s="16">
        <f ca="1">IFERROR(__xludf.DUMMYFUNCTION("""COMPUTED_VALUE"""),23)</f>
        <v>23</v>
      </c>
      <c r="F32" s="16">
        <f ca="1">IFERROR(__xludf.DUMMYFUNCTION("""COMPUTED_VALUE"""),17.5)</f>
        <v>17.5</v>
      </c>
      <c r="G32" s="10">
        <f ca="1">IFERROR(__xludf.DUMMYFUNCTION("""COMPUTED_VALUE"""),122.5)</f>
        <v>122.5</v>
      </c>
    </row>
    <row r="33" spans="1:7" x14ac:dyDescent="0.25">
      <c r="A33" s="9" t="str">
        <f ca="1">IFERROR(__xludf.DUMMYFUNCTION("""COMPUTED_VALUE"""),"67")</f>
        <v>67</v>
      </c>
      <c r="B33" s="6">
        <f ca="1">IFERROR(__xludf.DUMMYFUNCTION("""COMPUTED_VALUE"""),3)</f>
        <v>3</v>
      </c>
      <c r="C33" s="16">
        <f ca="1">IFERROR(__xludf.DUMMYFUNCTION("""COMPUTED_VALUE"""),23)</f>
        <v>23</v>
      </c>
      <c r="D33" s="16">
        <f ca="1">IFERROR(__xludf.DUMMYFUNCTION("""COMPUTED_VALUE"""),18)</f>
        <v>18</v>
      </c>
      <c r="E33" s="16">
        <f ca="1">IFERROR(__xludf.DUMMYFUNCTION("""COMPUTED_VALUE"""),17.5)</f>
        <v>17.5</v>
      </c>
      <c r="F33" s="16">
        <f ca="1">IFERROR(__xludf.DUMMYFUNCTION("""COMPUTED_VALUE"""),19)</f>
        <v>19</v>
      </c>
      <c r="G33" s="10">
        <f ca="1">IFERROR(__xludf.DUMMYFUNCTION("""COMPUTED_VALUE"""),121.166666666666)</f>
        <v>121.166666666666</v>
      </c>
    </row>
    <row r="34" spans="1:7" x14ac:dyDescent="0.25">
      <c r="A34" s="9" t="str">
        <f ca="1">IFERROR(__xludf.DUMMYFUNCTION("""COMPUTED_VALUE"""),"72")</f>
        <v>72</v>
      </c>
      <c r="B34" s="6">
        <f ca="1">IFERROR(__xludf.DUMMYFUNCTION("""COMPUTED_VALUE"""),3)</f>
        <v>3</v>
      </c>
      <c r="C34" s="16">
        <f ca="1">IFERROR(__xludf.DUMMYFUNCTION("""COMPUTED_VALUE"""),8)</f>
        <v>8</v>
      </c>
      <c r="D34" s="16">
        <f ca="1">IFERROR(__xludf.DUMMYFUNCTION("""COMPUTED_VALUE"""),22)</f>
        <v>22</v>
      </c>
      <c r="E34" s="16">
        <f ca="1">IFERROR(__xludf.DUMMYFUNCTION("""COMPUTED_VALUE"""),5.5)</f>
        <v>5.5</v>
      </c>
      <c r="F34" s="16">
        <f ca="1">IFERROR(__xludf.DUMMYFUNCTION("""COMPUTED_VALUE"""),21)</f>
        <v>21</v>
      </c>
      <c r="G34" s="10">
        <f ca="1">IFERROR(__xludf.DUMMYFUNCTION("""COMPUTED_VALUE"""),115)</f>
        <v>115</v>
      </c>
    </row>
    <row r="35" spans="1:7" x14ac:dyDescent="0.25">
      <c r="A35" s="9" t="str">
        <f ca="1">IFERROR(__xludf.DUMMYFUNCTION("""COMPUTED_VALUE"""),"77")</f>
        <v>77</v>
      </c>
      <c r="B35" s="6">
        <f ca="1">IFERROR(__xludf.DUMMYFUNCTION("""COMPUTED_VALUE"""),3)</f>
        <v>3</v>
      </c>
      <c r="C35" s="16">
        <f ca="1">IFERROR(__xludf.DUMMYFUNCTION("""COMPUTED_VALUE"""),23)</f>
        <v>23</v>
      </c>
      <c r="D35" s="16">
        <f ca="1">IFERROR(__xludf.DUMMYFUNCTION("""COMPUTED_VALUE"""),18)</f>
        <v>18</v>
      </c>
      <c r="E35" s="16">
        <f ca="1">IFERROR(__xludf.DUMMYFUNCTION("""COMPUTED_VALUE"""),22.5)</f>
        <v>22.5</v>
      </c>
      <c r="F35" s="16">
        <f ca="1">IFERROR(__xludf.DUMMYFUNCTION("""COMPUTED_VALUE"""),18.5)</f>
        <v>18.5</v>
      </c>
      <c r="G35" s="10">
        <f ca="1">IFERROR(__xludf.DUMMYFUNCTION("""COMPUTED_VALUE"""),112)</f>
        <v>112</v>
      </c>
    </row>
    <row r="36" spans="1:7" x14ac:dyDescent="0.25">
      <c r="A36" s="9" t="str">
        <f ca="1">IFERROR(__xludf.DUMMYFUNCTION("""COMPUTED_VALUE"""),"51")</f>
        <v>51</v>
      </c>
      <c r="B36" s="6">
        <f ca="1">IFERROR(__xludf.DUMMYFUNCTION("""COMPUTED_VALUE"""),3)</f>
        <v>3</v>
      </c>
      <c r="C36" s="16">
        <f ca="1">IFERROR(__xludf.DUMMYFUNCTION("""COMPUTED_VALUE"""),19)</f>
        <v>19</v>
      </c>
      <c r="D36" s="16">
        <f ca="1">IFERROR(__xludf.DUMMYFUNCTION("""COMPUTED_VALUE"""),22)</f>
        <v>22</v>
      </c>
      <c r="E36" s="16">
        <f ca="1">IFERROR(__xludf.DUMMYFUNCTION("""COMPUTED_VALUE"""),20.5)</f>
        <v>20.5</v>
      </c>
      <c r="F36" s="16">
        <f ca="1">IFERROR(__xludf.DUMMYFUNCTION("""COMPUTED_VALUE"""),19)</f>
        <v>19</v>
      </c>
      <c r="G36" s="10">
        <f ca="1">IFERROR(__xludf.DUMMYFUNCTION("""COMPUTED_VALUE"""),110.666666666666)</f>
        <v>110.666666666666</v>
      </c>
    </row>
    <row r="37" spans="1:7" x14ac:dyDescent="0.25">
      <c r="A37" s="9" t="str">
        <f ca="1">IFERROR(__xludf.DUMMYFUNCTION("""COMPUTED_VALUE"""),"43")</f>
        <v>43</v>
      </c>
      <c r="B37" s="6">
        <f ca="1">IFERROR(__xludf.DUMMYFUNCTION("""COMPUTED_VALUE"""),3)</f>
        <v>3</v>
      </c>
      <c r="C37" s="16">
        <f ca="1">IFERROR(__xludf.DUMMYFUNCTION("""COMPUTED_VALUE"""),22)</f>
        <v>22</v>
      </c>
      <c r="D37" s="16">
        <f ca="1">IFERROR(__xludf.DUMMYFUNCTION("""COMPUTED_VALUE"""),18)</f>
        <v>18</v>
      </c>
      <c r="E37" s="16">
        <f ca="1">IFERROR(__xludf.DUMMYFUNCTION("""COMPUTED_VALUE"""),21.5)</f>
        <v>21.5</v>
      </c>
      <c r="F37" s="16">
        <f ca="1">IFERROR(__xludf.DUMMYFUNCTION("""COMPUTED_VALUE"""),10)</f>
        <v>10</v>
      </c>
      <c r="G37" s="10">
        <f ca="1">IFERROR(__xludf.DUMMYFUNCTION("""COMPUTED_VALUE"""),103.666666666666)</f>
        <v>103.666666666666</v>
      </c>
    </row>
    <row r="38" spans="1:7" x14ac:dyDescent="0.25">
      <c r="A38" s="9" t="str">
        <f ca="1">IFERROR(__xludf.DUMMYFUNCTION("""COMPUTED_VALUE"""),"38")</f>
        <v>38</v>
      </c>
      <c r="B38" s="6">
        <f ca="1">IFERROR(__xludf.DUMMYFUNCTION("""COMPUTED_VALUE"""),3)</f>
        <v>3</v>
      </c>
      <c r="C38" s="16">
        <f ca="1">IFERROR(__xludf.DUMMYFUNCTION("""COMPUTED_VALUE"""),22)</f>
        <v>22</v>
      </c>
      <c r="D38" s="16">
        <f ca="1">IFERROR(__xludf.DUMMYFUNCTION("""COMPUTED_VALUE"""),18)</f>
        <v>18</v>
      </c>
      <c r="E38" s="16">
        <f ca="1">IFERROR(__xludf.DUMMYFUNCTION("""COMPUTED_VALUE"""),4)</f>
        <v>4</v>
      </c>
      <c r="F38" s="16">
        <f ca="1">IFERROR(__xludf.DUMMYFUNCTION("""COMPUTED_VALUE"""),17.5)</f>
        <v>17.5</v>
      </c>
      <c r="G38" s="10">
        <f ca="1">IFERROR(__xludf.DUMMYFUNCTION("""COMPUTED_VALUE"""),101.833333333333)</f>
        <v>101.833333333333</v>
      </c>
    </row>
    <row r="39" spans="1:7" x14ac:dyDescent="0.25">
      <c r="A39" s="9" t="str">
        <f ca="1">IFERROR(__xludf.DUMMYFUNCTION("""COMPUTED_VALUE"""),"48")</f>
        <v>48</v>
      </c>
      <c r="B39" s="6">
        <f ca="1">IFERROR(__xludf.DUMMYFUNCTION("""COMPUTED_VALUE"""),3)</f>
        <v>3</v>
      </c>
      <c r="C39" s="16">
        <f ca="1">IFERROR(__xludf.DUMMYFUNCTION("""COMPUTED_VALUE"""),8)</f>
        <v>8</v>
      </c>
      <c r="D39" s="16">
        <f ca="1">IFERROR(__xludf.DUMMYFUNCTION("""COMPUTED_VALUE"""),19)</f>
        <v>19</v>
      </c>
      <c r="E39" s="16">
        <f ca="1">IFERROR(__xludf.DUMMYFUNCTION("""COMPUTED_VALUE"""),20.5)</f>
        <v>20.5</v>
      </c>
      <c r="F39" s="16">
        <f ca="1">IFERROR(__xludf.DUMMYFUNCTION("""COMPUTED_VALUE"""),9)</f>
        <v>9</v>
      </c>
      <c r="G39" s="10">
        <f ca="1">IFERROR(__xludf.DUMMYFUNCTION("""COMPUTED_VALUE"""),87.8333333333333)</f>
        <v>87.8333333333333</v>
      </c>
    </row>
    <row r="40" spans="1:7" x14ac:dyDescent="0.25">
      <c r="A40" s="9" t="str">
        <f ca="1">IFERROR(__xludf.DUMMYFUNCTION("""COMPUTED_VALUE"""),"93")</f>
        <v>93</v>
      </c>
      <c r="B40" s="6">
        <f ca="1">IFERROR(__xludf.DUMMYFUNCTION("""COMPUTED_VALUE"""),3)</f>
        <v>3</v>
      </c>
      <c r="C40" s="16">
        <f ca="1">IFERROR(__xludf.DUMMYFUNCTION("""COMPUTED_VALUE"""),22)</f>
        <v>22</v>
      </c>
      <c r="D40" s="16">
        <f ca="1">IFERROR(__xludf.DUMMYFUNCTION("""COMPUTED_VALUE"""),17)</f>
        <v>17</v>
      </c>
      <c r="E40" s="16">
        <f ca="1">IFERROR(__xludf.DUMMYFUNCTION("""COMPUTED_VALUE"""),4)</f>
        <v>4</v>
      </c>
      <c r="F40" s="16">
        <f ca="1">IFERROR(__xludf.DUMMYFUNCTION("""COMPUTED_VALUE"""),13.5)</f>
        <v>13.5</v>
      </c>
      <c r="G40" s="10">
        <f ca="1">IFERROR(__xludf.DUMMYFUNCTION("""COMPUTED_VALUE"""),83.6666666666666)</f>
        <v>83.6666666666666</v>
      </c>
    </row>
    <row r="41" spans="1:7" x14ac:dyDescent="0.25">
      <c r="A41" s="9" t="str">
        <f ca="1">IFERROR(__xludf.DUMMYFUNCTION("""COMPUTED_VALUE"""),"57")</f>
        <v>57</v>
      </c>
      <c r="B41" s="6">
        <f ca="1">IFERROR(__xludf.DUMMYFUNCTION("""COMPUTED_VALUE"""),3)</f>
        <v>3</v>
      </c>
      <c r="C41" s="16">
        <f ca="1">IFERROR(__xludf.DUMMYFUNCTION("""COMPUTED_VALUE"""),8)</f>
        <v>8</v>
      </c>
      <c r="D41" s="16">
        <f ca="1">IFERROR(__xludf.DUMMYFUNCTION("""COMPUTED_VALUE"""),18)</f>
        <v>18</v>
      </c>
      <c r="E41" s="16">
        <f ca="1">IFERROR(__xludf.DUMMYFUNCTION("""COMPUTED_VALUE"""),4)</f>
        <v>4</v>
      </c>
      <c r="F41" s="16">
        <f ca="1">IFERROR(__xludf.DUMMYFUNCTION("""COMPUTED_VALUE"""),18)</f>
        <v>18</v>
      </c>
      <c r="G41" s="10">
        <f ca="1">IFERROR(__xludf.DUMMYFUNCTION("""COMPUTED_VALUE"""),83.3333333333333)</f>
        <v>83.3333333333333</v>
      </c>
    </row>
    <row r="42" spans="1:7" x14ac:dyDescent="0.25">
      <c r="A42" s="9" t="str">
        <f ca="1">IFERROR(__xludf.DUMMYFUNCTION("""COMPUTED_VALUE"""),"90")</f>
        <v>90</v>
      </c>
      <c r="B42" s="6">
        <f ca="1">IFERROR(__xludf.DUMMYFUNCTION("""COMPUTED_VALUE"""),3)</f>
        <v>3</v>
      </c>
      <c r="C42" s="16">
        <f ca="1">IFERROR(__xludf.DUMMYFUNCTION("""COMPUTED_VALUE"""),5)</f>
        <v>5</v>
      </c>
      <c r="D42" s="16">
        <f ca="1">IFERROR(__xludf.DUMMYFUNCTION("""COMPUTED_VALUE"""),3)</f>
        <v>3</v>
      </c>
      <c r="E42" s="16">
        <f ca="1">IFERROR(__xludf.DUMMYFUNCTION("""COMPUTED_VALUE"""),5.5)</f>
        <v>5.5</v>
      </c>
      <c r="F42" s="16">
        <f ca="1">IFERROR(__xludf.DUMMYFUNCTION("""COMPUTED_VALUE"""),14.5)</f>
        <v>14.5</v>
      </c>
      <c r="G42" s="10">
        <f ca="1">IFERROR(__xludf.DUMMYFUNCTION("""COMPUTED_VALUE"""),73.1666666666666)</f>
        <v>73.1666666666666</v>
      </c>
    </row>
    <row r="43" spans="1:7" x14ac:dyDescent="0.25">
      <c r="A43" s="9" t="str">
        <f ca="1">IFERROR(__xludf.DUMMYFUNCTION("""COMPUTED_VALUE"""),"70")</f>
        <v>70</v>
      </c>
      <c r="B43" s="6">
        <f ca="1">IFERROR(__xludf.DUMMYFUNCTION("""COMPUTED_VALUE"""),3)</f>
        <v>3</v>
      </c>
      <c r="C43" s="16">
        <f ca="1">IFERROR(__xludf.DUMMYFUNCTION("""COMPUTED_VALUE"""),20)</f>
        <v>20</v>
      </c>
      <c r="D43" s="16">
        <f ca="1">IFERROR(__xludf.DUMMYFUNCTION("""COMPUTED_VALUE"""),3)</f>
        <v>3</v>
      </c>
      <c r="E43" s="16">
        <f ca="1">IFERROR(__xludf.DUMMYFUNCTION("""COMPUTED_VALUE"""),2.5)</f>
        <v>2.5</v>
      </c>
      <c r="F43" s="16">
        <f ca="1">IFERROR(__xludf.DUMMYFUNCTION("""COMPUTED_VALUE"""),19)</f>
        <v>19</v>
      </c>
      <c r="G43" s="10">
        <f ca="1">IFERROR(__xludf.DUMMYFUNCTION("""COMPUTED_VALUE"""),72)</f>
        <v>72</v>
      </c>
    </row>
    <row r="44" spans="1:7" x14ac:dyDescent="0.25">
      <c r="A44" s="9" t="str">
        <f ca="1">IFERROR(__xludf.DUMMYFUNCTION("""COMPUTED_VALUE"""),"91")</f>
        <v>91</v>
      </c>
      <c r="B44" s="6">
        <f ca="1">IFERROR(__xludf.DUMMYFUNCTION("""COMPUTED_VALUE"""),3)</f>
        <v>3</v>
      </c>
      <c r="C44" s="16">
        <f ca="1">IFERROR(__xludf.DUMMYFUNCTION("""COMPUTED_VALUE"""),16)</f>
        <v>16</v>
      </c>
      <c r="D44" s="16">
        <f ca="1">IFERROR(__xludf.DUMMYFUNCTION("""COMPUTED_VALUE"""),18)</f>
        <v>18</v>
      </c>
      <c r="E44" s="16">
        <f ca="1">IFERROR(__xludf.DUMMYFUNCTION("""COMPUTED_VALUE"""),19.5)</f>
        <v>19.5</v>
      </c>
      <c r="F44" s="16">
        <f ca="1">IFERROR(__xludf.DUMMYFUNCTION("""COMPUTED_VALUE"""),0)</f>
        <v>0</v>
      </c>
      <c r="G44" s="10">
        <f ca="1">IFERROR(__xludf.DUMMYFUNCTION("""COMPUTED_VALUE"""),71.3333333333333)</f>
        <v>71.3333333333333</v>
      </c>
    </row>
    <row r="45" spans="1:7" x14ac:dyDescent="0.25">
      <c r="A45" s="9" t="str">
        <f ca="1">IFERROR(__xludf.DUMMYFUNCTION("""COMPUTED_VALUE"""),"15")</f>
        <v>15</v>
      </c>
      <c r="B45" s="6">
        <f ca="1">IFERROR(__xludf.DUMMYFUNCTION("""COMPUTED_VALUE"""),3)</f>
        <v>3</v>
      </c>
      <c r="C45" s="16">
        <f ca="1">IFERROR(__xludf.DUMMYFUNCTION("""COMPUTED_VALUE"""),18.5)</f>
        <v>18.5</v>
      </c>
      <c r="D45" s="16">
        <f ca="1">IFERROR(__xludf.DUMMYFUNCTION("""COMPUTED_VALUE"""),16)</f>
        <v>16</v>
      </c>
      <c r="E45" s="16">
        <f ca="1">IFERROR(__xludf.DUMMYFUNCTION("""COMPUTED_VALUE"""),21)</f>
        <v>21</v>
      </c>
      <c r="F45" s="16">
        <f ca="1">IFERROR(__xludf.DUMMYFUNCTION("""COMPUTED_VALUE"""),0)</f>
        <v>0</v>
      </c>
      <c r="G45" s="10">
        <f ca="1">IFERROR(__xludf.DUMMYFUNCTION("""COMPUTED_VALUE"""),65.6666666666666)</f>
        <v>65.6666666666666</v>
      </c>
    </row>
    <row r="46" spans="1:7" x14ac:dyDescent="0.25">
      <c r="A46" s="9" t="str">
        <f ca="1">IFERROR(__xludf.DUMMYFUNCTION("""COMPUTED_VALUE"""),"10")</f>
        <v>10</v>
      </c>
      <c r="B46" s="6">
        <f ca="1">IFERROR(__xludf.DUMMYFUNCTION("""COMPUTED_VALUE"""),3)</f>
        <v>3</v>
      </c>
      <c r="C46" s="16">
        <f ca="1">IFERROR(__xludf.DUMMYFUNCTION("""COMPUTED_VALUE"""),20)</f>
        <v>20</v>
      </c>
      <c r="D46" s="16">
        <f ca="1">IFERROR(__xludf.DUMMYFUNCTION("""COMPUTED_VALUE"""),19)</f>
        <v>19</v>
      </c>
      <c r="E46" s="16">
        <f ca="1">IFERROR(__xludf.DUMMYFUNCTION("""COMPUTED_VALUE"""),1.5)</f>
        <v>1.5</v>
      </c>
      <c r="F46" s="16">
        <f ca="1">IFERROR(__xludf.DUMMYFUNCTION("""COMPUTED_VALUE"""),0)</f>
        <v>0</v>
      </c>
      <c r="G46" s="10">
        <f ca="1">IFERROR(__xludf.DUMMYFUNCTION("""COMPUTED_VALUE"""),59.4999999999999)</f>
        <v>59.499999999999901</v>
      </c>
    </row>
    <row r="47" spans="1:7" x14ac:dyDescent="0.25">
      <c r="A47" s="9" t="str">
        <f ca="1">IFERROR(__xludf.DUMMYFUNCTION("""COMPUTED_VALUE"""),"20")</f>
        <v>20</v>
      </c>
      <c r="B47" s="6">
        <f ca="1">IFERROR(__xludf.DUMMYFUNCTION("""COMPUTED_VALUE"""),3)</f>
        <v>3</v>
      </c>
      <c r="C47" s="16">
        <f ca="1">IFERROR(__xludf.DUMMYFUNCTION("""COMPUTED_VALUE"""),15)</f>
        <v>15</v>
      </c>
      <c r="D47" s="16">
        <f ca="1">IFERROR(__xludf.DUMMYFUNCTION("""COMPUTED_VALUE"""),16.5)</f>
        <v>16.5</v>
      </c>
      <c r="E47" s="16">
        <f ca="1">IFERROR(__xludf.DUMMYFUNCTION("""COMPUTED_VALUE"""),3.5)</f>
        <v>3.5</v>
      </c>
      <c r="F47" s="16">
        <f ca="1">IFERROR(__xludf.DUMMYFUNCTION("""COMPUTED_VALUE"""),0)</f>
        <v>0</v>
      </c>
      <c r="G47" s="10">
        <f ca="1">IFERROR(__xludf.DUMMYFUNCTION("""COMPUTED_VALUE"""),53.3333333333333)</f>
        <v>53.3333333333333</v>
      </c>
    </row>
    <row r="48" spans="1:7" x14ac:dyDescent="0.25">
      <c r="A48" s="9" t="str">
        <f ca="1">IFERROR(__xludf.DUMMYFUNCTION("""COMPUTED_VALUE"""),"32")</f>
        <v>32</v>
      </c>
      <c r="B48" s="6">
        <f ca="1">IFERROR(__xludf.DUMMYFUNCTION("""COMPUTED_VALUE"""),3)</f>
        <v>3</v>
      </c>
      <c r="C48" s="16">
        <f ca="1">IFERROR(__xludf.DUMMYFUNCTION("""COMPUTED_VALUE"""),7)</f>
        <v>7</v>
      </c>
      <c r="D48" s="16">
        <f ca="1">IFERROR(__xludf.DUMMYFUNCTION("""COMPUTED_VALUE"""),3)</f>
        <v>3</v>
      </c>
      <c r="E48" s="16">
        <f ca="1">IFERROR(__xludf.DUMMYFUNCTION("""COMPUTED_VALUE"""),0)</f>
        <v>0</v>
      </c>
      <c r="F48" s="16">
        <f ca="1">IFERROR(__xludf.DUMMYFUNCTION("""COMPUTED_VALUE"""),17.5)</f>
        <v>17.5</v>
      </c>
      <c r="G48" s="10">
        <f ca="1">IFERROR(__xludf.DUMMYFUNCTION("""COMPUTED_VALUE"""),46.8333333333333)</f>
        <v>46.8333333333333</v>
      </c>
    </row>
    <row r="49" spans="1:7" x14ac:dyDescent="0.25">
      <c r="A49" s="9" t="str">
        <f ca="1">IFERROR(__xludf.DUMMYFUNCTION("""COMPUTED_VALUE"""),"79")</f>
        <v>79</v>
      </c>
      <c r="B49" s="6">
        <f ca="1">IFERROR(__xludf.DUMMYFUNCTION("""COMPUTED_VALUE"""),3)</f>
        <v>3</v>
      </c>
      <c r="C49" s="16">
        <f ca="1">IFERROR(__xludf.DUMMYFUNCTION("""COMPUTED_VALUE"""),3)</f>
        <v>3</v>
      </c>
      <c r="D49" s="16">
        <f ca="1">IFERROR(__xludf.DUMMYFUNCTION("""COMPUTED_VALUE"""),2)</f>
        <v>2</v>
      </c>
      <c r="E49" s="16">
        <f ca="1">IFERROR(__xludf.DUMMYFUNCTION("""COMPUTED_VALUE"""),1.5)</f>
        <v>1.5</v>
      </c>
      <c r="F49" s="16">
        <f ca="1">IFERROR(__xludf.DUMMYFUNCTION("""COMPUTED_VALUE"""),16)</f>
        <v>16</v>
      </c>
      <c r="G49" s="10">
        <f ca="1">IFERROR(__xludf.DUMMYFUNCTION("""COMPUTED_VALUE"""),46.1666666666666)</f>
        <v>46.1666666666666</v>
      </c>
    </row>
    <row r="50" spans="1:7" x14ac:dyDescent="0.25">
      <c r="A50" s="9" t="str">
        <f ca="1">IFERROR(__xludf.DUMMYFUNCTION("""COMPUTED_VALUE"""),"41")</f>
        <v>41</v>
      </c>
      <c r="B50" s="6">
        <f ca="1">IFERROR(__xludf.DUMMYFUNCTION("""COMPUTED_VALUE"""),3)</f>
        <v>3</v>
      </c>
      <c r="C50" s="16">
        <f ca="1">IFERROR(__xludf.DUMMYFUNCTION("""COMPUTED_VALUE"""),5)</f>
        <v>5</v>
      </c>
      <c r="D50" s="16">
        <f ca="1">IFERROR(__xludf.DUMMYFUNCTION("""COMPUTED_VALUE"""),3)</f>
        <v>3</v>
      </c>
      <c r="E50" s="16">
        <f ca="1">IFERROR(__xludf.DUMMYFUNCTION("""COMPUTED_VALUE"""),4)</f>
        <v>4</v>
      </c>
      <c r="F50" s="16">
        <f ca="1">IFERROR(__xludf.DUMMYFUNCTION("""COMPUTED_VALUE"""),0)</f>
        <v>0</v>
      </c>
      <c r="G50" s="10">
        <f ca="1">IFERROR(__xludf.DUMMYFUNCTION("""COMPUTED_VALUE"""),43.6666666666666)</f>
        <v>43.6666666666666</v>
      </c>
    </row>
    <row r="51" spans="1:7" x14ac:dyDescent="0.25">
      <c r="A51" s="9" t="str">
        <f ca="1">IFERROR(__xludf.DUMMYFUNCTION("""COMPUTED_VALUE"""),"62")</f>
        <v>62</v>
      </c>
      <c r="B51" s="6">
        <f ca="1">IFERROR(__xludf.DUMMYFUNCTION("""COMPUTED_VALUE"""),3)</f>
        <v>3</v>
      </c>
      <c r="C51" s="16">
        <f ca="1">IFERROR(__xludf.DUMMYFUNCTION("""COMPUTED_VALUE"""),0)</f>
        <v>0</v>
      </c>
      <c r="D51" s="16">
        <f ca="1">IFERROR(__xludf.DUMMYFUNCTION("""COMPUTED_VALUE"""),2)</f>
        <v>2</v>
      </c>
      <c r="E51" s="16">
        <f ca="1">IFERROR(__xludf.DUMMYFUNCTION("""COMPUTED_VALUE"""),1.5)</f>
        <v>1.5</v>
      </c>
      <c r="F51" s="16">
        <f ca="1">IFERROR(__xludf.DUMMYFUNCTION("""COMPUTED_VALUE"""),13)</f>
        <v>13</v>
      </c>
      <c r="G51" s="10">
        <f ca="1">IFERROR(__xludf.DUMMYFUNCTION("""COMPUTED_VALUE"""),33.8333333333333)</f>
        <v>33.8333333333333</v>
      </c>
    </row>
    <row r="52" spans="1:7" x14ac:dyDescent="0.25">
      <c r="A52" s="9" t="str">
        <f ca="1">IFERROR(__xludf.DUMMYFUNCTION("""COMPUTED_VALUE"""),"11")</f>
        <v>11</v>
      </c>
      <c r="B52" s="6">
        <f ca="1">IFERROR(__xludf.DUMMYFUNCTION("""COMPUTED_VALUE"""),3)</f>
        <v>3</v>
      </c>
      <c r="C52" s="16">
        <f ca="1">IFERROR(__xludf.DUMMYFUNCTION("""COMPUTED_VALUE"""),6)</f>
        <v>6</v>
      </c>
      <c r="D52" s="16">
        <f ca="1">IFERROR(__xludf.DUMMYFUNCTION("""COMPUTED_VALUE"""),0)</f>
        <v>0</v>
      </c>
      <c r="E52" s="16">
        <f ca="1">IFERROR(__xludf.DUMMYFUNCTION("""COMPUTED_VALUE"""),0)</f>
        <v>0</v>
      </c>
      <c r="F52" s="16">
        <f ca="1">IFERROR(__xludf.DUMMYFUNCTION("""COMPUTED_VALUE"""),0)</f>
        <v>0</v>
      </c>
      <c r="G52" s="10">
        <f ca="1">IFERROR(__xludf.DUMMYFUNCTION("""COMPUTED_VALUE"""),14)</f>
        <v>14</v>
      </c>
    </row>
    <row r="53" spans="1:7" x14ac:dyDescent="0.25">
      <c r="A53" s="9" t="str">
        <f ca="1">IFERROR(__xludf.DUMMYFUNCTION("""COMPUTED_VALUE"""),"89")</f>
        <v>89</v>
      </c>
      <c r="B53" s="6">
        <f ca="1">IFERROR(__xludf.DUMMYFUNCTION("""COMPUTED_VALUE"""),3)</f>
        <v>3</v>
      </c>
      <c r="C53" s="16">
        <f ca="1">IFERROR(__xludf.DUMMYFUNCTION("""COMPUTED_VALUE"""),5)</f>
        <v>5</v>
      </c>
      <c r="D53" s="16">
        <f ca="1">IFERROR(__xludf.DUMMYFUNCTION("""COMPUTED_VALUE"""),0)</f>
        <v>0</v>
      </c>
      <c r="E53" s="16">
        <f ca="1">IFERROR(__xludf.DUMMYFUNCTION("""COMPUTED_VALUE"""),0)</f>
        <v>0</v>
      </c>
      <c r="F53" s="16">
        <f ca="1">IFERROR(__xludf.DUMMYFUNCTION("""COMPUTED_VALUE"""),0)</f>
        <v>0</v>
      </c>
      <c r="G53" s="10">
        <f ca="1">IFERROR(__xludf.DUMMYFUNCTION("""COMPUTED_VALUE"""),12.8333333333333)</f>
        <v>12.8333333333333</v>
      </c>
    </row>
    <row r="54" spans="1:7" x14ac:dyDescent="0.25">
      <c r="A54" s="9" t="str">
        <f ca="1">IFERROR(__xludf.DUMMYFUNCTION("""COMPUTED_VALUE"""),"47")</f>
        <v>47</v>
      </c>
      <c r="B54" s="6">
        <f ca="1">IFERROR(__xludf.DUMMYFUNCTION("""COMPUTED_VALUE"""),3)</f>
        <v>3</v>
      </c>
      <c r="C54" s="16">
        <f ca="1">IFERROR(__xludf.DUMMYFUNCTION("""COMPUTED_VALUE"""),0)</f>
        <v>0</v>
      </c>
      <c r="D54" s="16">
        <f ca="1">IFERROR(__xludf.DUMMYFUNCTION("""COMPUTED_VALUE"""),0)</f>
        <v>0</v>
      </c>
      <c r="E54" s="16">
        <f ca="1">IFERROR(__xludf.DUMMYFUNCTION("""COMPUTED_VALUE"""),0)</f>
        <v>0</v>
      </c>
      <c r="F54" s="16">
        <f ca="1">IFERROR(__xludf.DUMMYFUNCTION("""COMPUTED_VALUE"""),0)</f>
        <v>0</v>
      </c>
      <c r="G54" s="10">
        <f ca="1">IFERROR(__xludf.DUMMYFUNCTION("""COMPUTED_VALUE"""),0)</f>
        <v>0</v>
      </c>
    </row>
  </sheetData>
  <sortState ref="A2:H26">
    <sortCondition ref="B2:B26"/>
    <sortCondition descending="1" ref="G2:G2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/>
  </sheetViews>
  <sheetFormatPr defaultRowHeight="15" x14ac:dyDescent="0.25"/>
  <cols>
    <col min="1" max="1" width="14.7109375" bestFit="1" customWidth="1"/>
    <col min="2" max="2" width="10.140625" customWidth="1"/>
    <col min="3" max="3" width="9.85546875" customWidth="1"/>
    <col min="4" max="4" width="14.28515625" customWidth="1"/>
    <col min="5" max="5" width="6.5703125" customWidth="1"/>
    <col min="6" max="6" width="14.140625" bestFit="1" customWidth="1"/>
  </cols>
  <sheetData>
    <row r="1" spans="1:6" x14ac:dyDescent="0.25">
      <c r="A1" s="15" t="s">
        <v>169</v>
      </c>
      <c r="B1" s="12" t="s">
        <v>0</v>
      </c>
      <c r="C1" s="12" t="s">
        <v>1</v>
      </c>
      <c r="D1" s="12" t="s">
        <v>7</v>
      </c>
    </row>
    <row r="2" spans="1:6" x14ac:dyDescent="0.25">
      <c r="A2" s="13" t="s">
        <v>17</v>
      </c>
      <c r="B2" s="9" t="str">
        <f ca="1">IFERROR(__xludf.DUMMYFUNCTION("""COMPUTED_VALUE"""),"70")</f>
        <v>70</v>
      </c>
      <c r="C2" s="6">
        <f ca="1">IFERROR(__xludf.DUMMYFUNCTION("""COMPUTED_VALUE"""),4)</f>
        <v>4</v>
      </c>
      <c r="D2" s="6">
        <f ca="1">IFERROR(__xludf.DUMMYFUNCTION("""COMPUTED_VALUE"""),86.5)</f>
        <v>86.5</v>
      </c>
      <c r="E2" s="13">
        <v>1</v>
      </c>
      <c r="F2" t="s">
        <v>16</v>
      </c>
    </row>
    <row r="3" spans="1:6" x14ac:dyDescent="0.25">
      <c r="A3" s="13" t="s">
        <v>18</v>
      </c>
      <c r="B3" s="9" t="str">
        <f ca="1">IFERROR(__xludf.DUMMYFUNCTION("""COMPUTED_VALUE"""),"32")</f>
        <v>32</v>
      </c>
      <c r="C3" s="6">
        <f ca="1">IFERROR(__xludf.DUMMYFUNCTION("""COMPUTED_VALUE"""),4)</f>
        <v>4</v>
      </c>
      <c r="D3" s="6">
        <f ca="1">IFERROR(__xludf.DUMMYFUNCTION("""COMPUTED_VALUE"""),78.5)</f>
        <v>78.5</v>
      </c>
      <c r="E3" s="13">
        <v>1</v>
      </c>
      <c r="F3" t="s">
        <v>16</v>
      </c>
    </row>
    <row r="4" spans="1:6" x14ac:dyDescent="0.25">
      <c r="A4" s="13" t="s">
        <v>19</v>
      </c>
      <c r="B4" s="9" t="str">
        <f ca="1">IFERROR(__xludf.DUMMYFUNCTION("""COMPUTED_VALUE"""),"76")</f>
        <v>76</v>
      </c>
      <c r="C4" s="6">
        <f ca="1">IFERROR(__xludf.DUMMYFUNCTION("""COMPUTED_VALUE"""),4)</f>
        <v>4</v>
      </c>
      <c r="D4" s="6">
        <f ca="1">IFERROR(__xludf.DUMMYFUNCTION("""COMPUTED_VALUE"""),73)</f>
        <v>73</v>
      </c>
      <c r="E4" s="13">
        <v>1</v>
      </c>
      <c r="F4" t="s">
        <v>16</v>
      </c>
    </row>
    <row r="5" spans="1:6" x14ac:dyDescent="0.25">
      <c r="A5" s="13" t="s">
        <v>20</v>
      </c>
      <c r="B5" s="9" t="str">
        <f ca="1">IFERROR(__xludf.DUMMYFUNCTION("""COMPUTED_VALUE"""),"90")</f>
        <v>90</v>
      </c>
      <c r="C5" s="6">
        <f ca="1">IFERROR(__xludf.DUMMYFUNCTION("""COMPUTED_VALUE"""),4)</f>
        <v>4</v>
      </c>
      <c r="D5" s="6">
        <f ca="1">IFERROR(__xludf.DUMMYFUNCTION("""COMPUTED_VALUE"""),70.5)</f>
        <v>70.5</v>
      </c>
      <c r="E5" s="13">
        <v>1</v>
      </c>
    </row>
    <row r="6" spans="1:6" x14ac:dyDescent="0.25">
      <c r="A6" s="13" t="s">
        <v>21</v>
      </c>
      <c r="B6" s="9" t="str">
        <f ca="1">IFERROR(__xludf.DUMMYFUNCTION("""COMPUTED_VALUE"""),"58")</f>
        <v>58</v>
      </c>
      <c r="C6" s="6">
        <f ca="1">IFERROR(__xludf.DUMMYFUNCTION("""COMPUTED_VALUE"""),4)</f>
        <v>4</v>
      </c>
      <c r="D6" s="6">
        <f ca="1">IFERROR(__xludf.DUMMYFUNCTION("""COMPUTED_VALUE"""),68.5)</f>
        <v>68.5</v>
      </c>
      <c r="E6" s="13">
        <v>1</v>
      </c>
    </row>
    <row r="7" spans="1:6" x14ac:dyDescent="0.25">
      <c r="A7" s="13" t="s">
        <v>22</v>
      </c>
      <c r="B7" s="9" t="str">
        <f ca="1">IFERROR(__xludf.DUMMYFUNCTION("""COMPUTED_VALUE"""),"28")</f>
        <v>28</v>
      </c>
      <c r="C7" s="6">
        <f ca="1">IFERROR(__xludf.DUMMYFUNCTION("""COMPUTED_VALUE"""),4)</f>
        <v>4</v>
      </c>
      <c r="D7" s="6">
        <f ca="1">IFERROR(__xludf.DUMMYFUNCTION("""COMPUTED_VALUE"""),68)</f>
        <v>68</v>
      </c>
      <c r="E7" s="13">
        <v>1</v>
      </c>
    </row>
    <row r="8" spans="1:6" x14ac:dyDescent="0.25">
      <c r="A8" s="13" t="s">
        <v>23</v>
      </c>
      <c r="B8" s="9" t="str">
        <f ca="1">IFERROR(__xludf.DUMMYFUNCTION("""COMPUTED_VALUE"""),"45")</f>
        <v>45</v>
      </c>
      <c r="C8" s="6">
        <f ca="1">IFERROR(__xludf.DUMMYFUNCTION("""COMPUTED_VALUE"""),4)</f>
        <v>4</v>
      </c>
      <c r="D8" s="6">
        <f ca="1">IFERROR(__xludf.DUMMYFUNCTION("""COMPUTED_VALUE"""),65.5)</f>
        <v>65.5</v>
      </c>
      <c r="E8" s="13">
        <v>1</v>
      </c>
    </row>
    <row r="9" spans="1:6" x14ac:dyDescent="0.25">
      <c r="A9" s="13" t="s">
        <v>24</v>
      </c>
      <c r="B9" s="9" t="str">
        <f ca="1">IFERROR(__xludf.DUMMYFUNCTION("""COMPUTED_VALUE"""),"15")</f>
        <v>15</v>
      </c>
      <c r="C9" s="6">
        <f ca="1">IFERROR(__xludf.DUMMYFUNCTION("""COMPUTED_VALUE"""),4)</f>
        <v>4</v>
      </c>
      <c r="D9" s="6">
        <f ca="1">IFERROR(__xludf.DUMMYFUNCTION("""COMPUTED_VALUE"""),65)</f>
        <v>65</v>
      </c>
      <c r="E9" s="13">
        <v>1</v>
      </c>
    </row>
    <row r="10" spans="1:6" x14ac:dyDescent="0.25">
      <c r="A10" s="13" t="s">
        <v>25</v>
      </c>
      <c r="B10" s="9" t="str">
        <f ca="1">IFERROR(__xludf.DUMMYFUNCTION("""COMPUTED_VALUE"""),"77")</f>
        <v>77</v>
      </c>
      <c r="C10" s="6">
        <f ca="1">IFERROR(__xludf.DUMMYFUNCTION("""COMPUTED_VALUE"""),4)</f>
        <v>4</v>
      </c>
      <c r="D10" s="6">
        <f ca="1">IFERROR(__xludf.DUMMYFUNCTION("""COMPUTED_VALUE"""),60.5)</f>
        <v>60.5</v>
      </c>
      <c r="E10" s="13">
        <v>1</v>
      </c>
    </row>
    <row r="11" spans="1:6" x14ac:dyDescent="0.25">
      <c r="A11" s="13" t="s">
        <v>26</v>
      </c>
      <c r="B11" s="9" t="str">
        <f ca="1">IFERROR(__xludf.DUMMYFUNCTION("""COMPUTED_VALUE"""),"58")</f>
        <v>58</v>
      </c>
      <c r="C11" s="6">
        <f ca="1">IFERROR(__xludf.DUMMYFUNCTION("""COMPUTED_VALUE"""),4)</f>
        <v>4</v>
      </c>
      <c r="D11" s="6">
        <f ca="1">IFERROR(__xludf.DUMMYFUNCTION("""COMPUTED_VALUE"""),58)</f>
        <v>58</v>
      </c>
      <c r="E11" s="13">
        <v>1</v>
      </c>
    </row>
    <row r="12" spans="1:6" x14ac:dyDescent="0.25">
      <c r="A12" s="13" t="s">
        <v>27</v>
      </c>
      <c r="B12" s="9" t="str">
        <f ca="1">IFERROR(__xludf.DUMMYFUNCTION("""COMPUTED_VALUE"""),"77")</f>
        <v>77</v>
      </c>
      <c r="C12" s="6">
        <f ca="1">IFERROR(__xludf.DUMMYFUNCTION("""COMPUTED_VALUE"""),4)</f>
        <v>4</v>
      </c>
      <c r="D12" s="6">
        <f ca="1">IFERROR(__xludf.DUMMYFUNCTION("""COMPUTED_VALUE"""),58)</f>
        <v>58</v>
      </c>
      <c r="E12" s="13">
        <v>1</v>
      </c>
    </row>
    <row r="13" spans="1:6" x14ac:dyDescent="0.25">
      <c r="A13" s="13" t="s">
        <v>28</v>
      </c>
      <c r="B13" s="9" t="str">
        <f ca="1">IFERROR(__xludf.DUMMYFUNCTION("""COMPUTED_VALUE"""),"76")</f>
        <v>76</v>
      </c>
      <c r="C13" s="6">
        <f ca="1">IFERROR(__xludf.DUMMYFUNCTION("""COMPUTED_VALUE"""),4)</f>
        <v>4</v>
      </c>
      <c r="D13" s="6">
        <f ca="1">IFERROR(__xludf.DUMMYFUNCTION("""COMPUTED_VALUE"""),56.5)</f>
        <v>56.5</v>
      </c>
      <c r="E13" s="13">
        <v>1</v>
      </c>
    </row>
    <row r="14" spans="1:6" x14ac:dyDescent="0.25">
      <c r="A14" s="13" t="s">
        <v>29</v>
      </c>
      <c r="B14" s="9" t="str">
        <f ca="1">IFERROR(__xludf.DUMMYFUNCTION("""COMPUTED_VALUE"""),"77")</f>
        <v>77</v>
      </c>
      <c r="C14" s="6">
        <f ca="1">IFERROR(__xludf.DUMMYFUNCTION("""COMPUTED_VALUE"""),4)</f>
        <v>4</v>
      </c>
      <c r="D14" s="6">
        <f ca="1">IFERROR(__xludf.DUMMYFUNCTION("""COMPUTED_VALUE"""),56)</f>
        <v>56</v>
      </c>
      <c r="E14" s="13">
        <v>1</v>
      </c>
    </row>
    <row r="15" spans="1:6" x14ac:dyDescent="0.25">
      <c r="A15" s="13" t="s">
        <v>30</v>
      </c>
      <c r="B15" s="9" t="str">
        <f ca="1">IFERROR(__xludf.DUMMYFUNCTION("""COMPUTED_VALUE"""),"15")</f>
        <v>15</v>
      </c>
      <c r="C15" s="6">
        <f ca="1">IFERROR(__xludf.DUMMYFUNCTION("""COMPUTED_VALUE"""),4)</f>
        <v>4</v>
      </c>
      <c r="D15" s="6">
        <f ca="1">IFERROR(__xludf.DUMMYFUNCTION("""COMPUTED_VALUE"""),54)</f>
        <v>54</v>
      </c>
      <c r="E15" s="13">
        <v>1</v>
      </c>
    </row>
    <row r="16" spans="1:6" x14ac:dyDescent="0.25">
      <c r="A16" s="13" t="s">
        <v>31</v>
      </c>
      <c r="B16" s="9" t="str">
        <f ca="1">IFERROR(__xludf.DUMMYFUNCTION("""COMPUTED_VALUE"""),"9")</f>
        <v>9</v>
      </c>
      <c r="C16" s="6">
        <f ca="1">IFERROR(__xludf.DUMMYFUNCTION("""COMPUTED_VALUE"""),4)</f>
        <v>4</v>
      </c>
      <c r="D16" s="6">
        <f ca="1">IFERROR(__xludf.DUMMYFUNCTION("""COMPUTED_VALUE"""),53)</f>
        <v>53</v>
      </c>
      <c r="E16" s="13">
        <v>1</v>
      </c>
    </row>
    <row r="17" spans="1:5" x14ac:dyDescent="0.25">
      <c r="A17" s="13" t="s">
        <v>32</v>
      </c>
      <c r="B17" s="9" t="str">
        <f ca="1">IFERROR(__xludf.DUMMYFUNCTION("""COMPUTED_VALUE"""),"58")</f>
        <v>58</v>
      </c>
      <c r="C17" s="6">
        <f ca="1">IFERROR(__xludf.DUMMYFUNCTION("""COMPUTED_VALUE"""),4)</f>
        <v>4</v>
      </c>
      <c r="D17" s="6">
        <f ca="1">IFERROR(__xludf.DUMMYFUNCTION("""COMPUTED_VALUE"""),51.5)</f>
        <v>51.5</v>
      </c>
      <c r="E17" s="13">
        <v>1</v>
      </c>
    </row>
    <row r="18" spans="1:5" x14ac:dyDescent="0.25">
      <c r="A18" s="13" t="s">
        <v>33</v>
      </c>
      <c r="B18" s="9" t="str">
        <f ca="1">IFERROR(__xludf.DUMMYFUNCTION("""COMPUTED_VALUE"""),"70")</f>
        <v>70</v>
      </c>
      <c r="C18" s="6">
        <f ca="1">IFERROR(__xludf.DUMMYFUNCTION("""COMPUTED_VALUE"""),4)</f>
        <v>4</v>
      </c>
      <c r="D18" s="6">
        <f ca="1">IFERROR(__xludf.DUMMYFUNCTION("""COMPUTED_VALUE"""),51.5)</f>
        <v>51.5</v>
      </c>
      <c r="E18" s="13">
        <v>1</v>
      </c>
    </row>
    <row r="19" spans="1:5" x14ac:dyDescent="0.25">
      <c r="A19" s="13" t="s">
        <v>34</v>
      </c>
      <c r="B19" s="9" t="str">
        <f ca="1">IFERROR(__xludf.DUMMYFUNCTION("""COMPUTED_VALUE"""),"70")</f>
        <v>70</v>
      </c>
      <c r="C19" s="6">
        <f ca="1">IFERROR(__xludf.DUMMYFUNCTION("""COMPUTED_VALUE"""),4)</f>
        <v>4</v>
      </c>
      <c r="D19" s="6">
        <f ca="1">IFERROR(__xludf.DUMMYFUNCTION("""COMPUTED_VALUE"""),49.5)</f>
        <v>49.5</v>
      </c>
      <c r="E19" s="13">
        <v>1</v>
      </c>
    </row>
    <row r="20" spans="1:5" x14ac:dyDescent="0.25">
      <c r="A20" s="13" t="s">
        <v>35</v>
      </c>
      <c r="B20" s="9" t="str">
        <f ca="1">IFERROR(__xludf.DUMMYFUNCTION("""COMPUTED_VALUE"""),"43")</f>
        <v>43</v>
      </c>
      <c r="C20" s="6">
        <f ca="1">IFERROR(__xludf.DUMMYFUNCTION("""COMPUTED_VALUE"""),4)</f>
        <v>4</v>
      </c>
      <c r="D20" s="6">
        <f ca="1">IFERROR(__xludf.DUMMYFUNCTION("""COMPUTED_VALUE"""),46.5)</f>
        <v>46.5</v>
      </c>
      <c r="E20" s="13">
        <v>1</v>
      </c>
    </row>
    <row r="21" spans="1:5" x14ac:dyDescent="0.25">
      <c r="A21" s="13" t="s">
        <v>36</v>
      </c>
      <c r="B21" s="9" t="str">
        <f ca="1">IFERROR(__xludf.DUMMYFUNCTION("""COMPUTED_VALUE"""),"79")</f>
        <v>79</v>
      </c>
      <c r="C21" s="6">
        <f ca="1">IFERROR(__xludf.DUMMYFUNCTION("""COMPUTED_VALUE"""),4)</f>
        <v>4</v>
      </c>
      <c r="D21" s="6">
        <f ca="1">IFERROR(__xludf.DUMMYFUNCTION("""COMPUTED_VALUE"""),46.5)</f>
        <v>46.5</v>
      </c>
      <c r="E21" s="13">
        <v>1</v>
      </c>
    </row>
    <row r="22" spans="1:5" x14ac:dyDescent="0.25">
      <c r="A22" s="13" t="s">
        <v>37</v>
      </c>
      <c r="B22" s="9" t="str">
        <f ca="1">IFERROR(__xludf.DUMMYFUNCTION("""COMPUTED_VALUE"""),"37")</f>
        <v>37</v>
      </c>
      <c r="C22" s="6">
        <f ca="1">IFERROR(__xludf.DUMMYFUNCTION("""COMPUTED_VALUE"""),4)</f>
        <v>4</v>
      </c>
      <c r="D22" s="6">
        <f ca="1">IFERROR(__xludf.DUMMYFUNCTION("""COMPUTED_VALUE"""),44)</f>
        <v>44</v>
      </c>
      <c r="E22" s="13">
        <v>1</v>
      </c>
    </row>
    <row r="23" spans="1:5" x14ac:dyDescent="0.25">
      <c r="A23" s="13" t="s">
        <v>38</v>
      </c>
      <c r="B23" s="9" t="str">
        <f ca="1">IFERROR(__xludf.DUMMYFUNCTION("""COMPUTED_VALUE"""),"62")</f>
        <v>62</v>
      </c>
      <c r="C23" s="6">
        <f ca="1">IFERROR(__xludf.DUMMYFUNCTION("""COMPUTED_VALUE"""),4)</f>
        <v>4</v>
      </c>
      <c r="D23" s="6">
        <f ca="1">IFERROR(__xludf.DUMMYFUNCTION("""COMPUTED_VALUE"""),43.5)</f>
        <v>43.5</v>
      </c>
      <c r="E23" s="13">
        <v>1</v>
      </c>
    </row>
    <row r="24" spans="1:5" x14ac:dyDescent="0.25">
      <c r="A24" s="13" t="s">
        <v>39</v>
      </c>
      <c r="B24" s="9" t="str">
        <f ca="1">IFERROR(__xludf.DUMMYFUNCTION("""COMPUTED_VALUE"""),"10")</f>
        <v>10</v>
      </c>
      <c r="C24" s="6">
        <f ca="1">IFERROR(__xludf.DUMMYFUNCTION("""COMPUTED_VALUE"""),4)</f>
        <v>4</v>
      </c>
      <c r="D24" s="6">
        <f ca="1">IFERROR(__xludf.DUMMYFUNCTION("""COMPUTED_VALUE"""),43)</f>
        <v>43</v>
      </c>
      <c r="E24" s="13">
        <v>1</v>
      </c>
    </row>
    <row r="25" spans="1:5" x14ac:dyDescent="0.25">
      <c r="A25" s="13" t="s">
        <v>40</v>
      </c>
      <c r="B25" s="9" t="str">
        <f ca="1">IFERROR(__xludf.DUMMYFUNCTION("""COMPUTED_VALUE"""),"18")</f>
        <v>18</v>
      </c>
      <c r="C25" s="6">
        <f ca="1">IFERROR(__xludf.DUMMYFUNCTION("""COMPUTED_VALUE"""),4)</f>
        <v>4</v>
      </c>
      <c r="D25" s="6">
        <f ca="1">IFERROR(__xludf.DUMMYFUNCTION("""COMPUTED_VALUE"""),43)</f>
        <v>43</v>
      </c>
      <c r="E25" s="13">
        <v>1</v>
      </c>
    </row>
    <row r="26" spans="1:5" x14ac:dyDescent="0.25">
      <c r="A26" s="13" t="s">
        <v>41</v>
      </c>
      <c r="B26" s="9" t="str">
        <f ca="1">IFERROR(__xludf.DUMMYFUNCTION("""COMPUTED_VALUE"""),"10")</f>
        <v>10</v>
      </c>
      <c r="C26" s="6">
        <f ca="1">IFERROR(__xludf.DUMMYFUNCTION("""COMPUTED_VALUE"""),4)</f>
        <v>4</v>
      </c>
      <c r="D26" s="6">
        <f ca="1">IFERROR(__xludf.DUMMYFUNCTION("""COMPUTED_VALUE"""),40.5)</f>
        <v>40.5</v>
      </c>
      <c r="E26" s="13">
        <v>1</v>
      </c>
    </row>
    <row r="27" spans="1:5" x14ac:dyDescent="0.25">
      <c r="A27" s="13" t="s">
        <v>42</v>
      </c>
      <c r="B27" s="9" t="str">
        <f ca="1">IFERROR(__xludf.DUMMYFUNCTION("""COMPUTED_VALUE"""),"43")</f>
        <v>43</v>
      </c>
      <c r="C27" s="6">
        <f ca="1">IFERROR(__xludf.DUMMYFUNCTION("""COMPUTED_VALUE"""),4)</f>
        <v>4</v>
      </c>
      <c r="D27" s="6">
        <f ca="1">IFERROR(__xludf.DUMMYFUNCTION("""COMPUTED_VALUE"""),39.5)</f>
        <v>39.5</v>
      </c>
      <c r="E27" s="13">
        <v>1</v>
      </c>
    </row>
    <row r="28" spans="1:5" x14ac:dyDescent="0.25">
      <c r="A28" s="13" t="s">
        <v>43</v>
      </c>
      <c r="B28" s="9" t="str">
        <f ca="1">IFERROR(__xludf.DUMMYFUNCTION("""COMPUTED_VALUE"""),"37")</f>
        <v>37</v>
      </c>
      <c r="C28" s="6">
        <f ca="1">IFERROR(__xludf.DUMMYFUNCTION("""COMPUTED_VALUE"""),4)</f>
        <v>4</v>
      </c>
      <c r="D28" s="6">
        <f ca="1">IFERROR(__xludf.DUMMYFUNCTION("""COMPUTED_VALUE"""),37.5)</f>
        <v>37.5</v>
      </c>
      <c r="E28" s="13">
        <v>1</v>
      </c>
    </row>
    <row r="29" spans="1:5" x14ac:dyDescent="0.25">
      <c r="A29" s="13" t="s">
        <v>44</v>
      </c>
      <c r="B29" s="9" t="str">
        <f ca="1">IFERROR(__xludf.DUMMYFUNCTION("""COMPUTED_VALUE"""),"28")</f>
        <v>28</v>
      </c>
      <c r="C29" s="6">
        <f ca="1">IFERROR(__xludf.DUMMYFUNCTION("""COMPUTED_VALUE"""),4)</f>
        <v>4</v>
      </c>
      <c r="D29" s="6">
        <f ca="1">IFERROR(__xludf.DUMMYFUNCTION("""COMPUTED_VALUE"""),37)</f>
        <v>37</v>
      </c>
      <c r="E29" s="13">
        <v>1</v>
      </c>
    </row>
    <row r="30" spans="1:5" x14ac:dyDescent="0.25">
      <c r="A30" s="13" t="s">
        <v>45</v>
      </c>
      <c r="B30" s="9" t="str">
        <f ca="1">IFERROR(__xludf.DUMMYFUNCTION("""COMPUTED_VALUE"""),"32")</f>
        <v>32</v>
      </c>
      <c r="C30" s="6">
        <f ca="1">IFERROR(__xludf.DUMMYFUNCTION("""COMPUTED_VALUE"""),4)</f>
        <v>4</v>
      </c>
      <c r="D30" s="6">
        <f ca="1">IFERROR(__xludf.DUMMYFUNCTION("""COMPUTED_VALUE"""),37)</f>
        <v>37</v>
      </c>
      <c r="E30" s="13">
        <v>1</v>
      </c>
    </row>
    <row r="31" spans="1:5" x14ac:dyDescent="0.25">
      <c r="A31" s="13" t="s">
        <v>46</v>
      </c>
      <c r="B31" s="9" t="str">
        <f ca="1">IFERROR(__xludf.DUMMYFUNCTION("""COMPUTED_VALUE"""),"45")</f>
        <v>45</v>
      </c>
      <c r="C31" s="6">
        <f ca="1">IFERROR(__xludf.DUMMYFUNCTION("""COMPUTED_VALUE"""),4)</f>
        <v>4</v>
      </c>
      <c r="D31" s="6">
        <f ca="1">IFERROR(__xludf.DUMMYFUNCTION("""COMPUTED_VALUE"""),37)</f>
        <v>37</v>
      </c>
      <c r="E31" s="13">
        <v>1</v>
      </c>
    </row>
    <row r="32" spans="1:5" x14ac:dyDescent="0.25">
      <c r="A32" s="13" t="s">
        <v>47</v>
      </c>
      <c r="B32" s="9" t="str">
        <f ca="1">IFERROR(__xludf.DUMMYFUNCTION("""COMPUTED_VALUE"""),"76")</f>
        <v>76</v>
      </c>
      <c r="C32" s="6">
        <f ca="1">IFERROR(__xludf.DUMMYFUNCTION("""COMPUTED_VALUE"""),4)</f>
        <v>4</v>
      </c>
      <c r="D32" s="6">
        <f ca="1">IFERROR(__xludf.DUMMYFUNCTION("""COMPUTED_VALUE"""),36)</f>
        <v>36</v>
      </c>
      <c r="E32" s="13">
        <v>1</v>
      </c>
    </row>
    <row r="33" spans="1:5" x14ac:dyDescent="0.25">
      <c r="A33" s="13" t="s">
        <v>48</v>
      </c>
      <c r="B33" s="9" t="str">
        <f ca="1">IFERROR(__xludf.DUMMYFUNCTION("""COMPUTED_VALUE"""),"37")</f>
        <v>37</v>
      </c>
      <c r="C33" s="6">
        <f ca="1">IFERROR(__xludf.DUMMYFUNCTION("""COMPUTED_VALUE"""),4)</f>
        <v>4</v>
      </c>
      <c r="D33" s="6">
        <f ca="1">IFERROR(__xludf.DUMMYFUNCTION("""COMPUTED_VALUE"""),35.5)</f>
        <v>35.5</v>
      </c>
      <c r="E33" s="13">
        <v>1</v>
      </c>
    </row>
    <row r="34" spans="1:5" x14ac:dyDescent="0.25">
      <c r="A34" s="13" t="s">
        <v>49</v>
      </c>
      <c r="B34" s="9" t="str">
        <f ca="1">IFERROR(__xludf.DUMMYFUNCTION("""COMPUTED_VALUE"""),"55")</f>
        <v>55</v>
      </c>
      <c r="C34" s="6">
        <f ca="1">IFERROR(__xludf.DUMMYFUNCTION("""COMPUTED_VALUE"""),4)</f>
        <v>4</v>
      </c>
      <c r="D34" s="6">
        <f ca="1">IFERROR(__xludf.DUMMYFUNCTION("""COMPUTED_VALUE"""),35.5)</f>
        <v>35.5</v>
      </c>
      <c r="E34" s="13">
        <v>1</v>
      </c>
    </row>
    <row r="35" spans="1:5" x14ac:dyDescent="0.25">
      <c r="A35" s="13" t="s">
        <v>50</v>
      </c>
      <c r="B35" s="9" t="str">
        <f ca="1">IFERROR(__xludf.DUMMYFUNCTION("""COMPUTED_VALUE"""),"32")</f>
        <v>32</v>
      </c>
      <c r="C35" s="6">
        <f ca="1">IFERROR(__xludf.DUMMYFUNCTION("""COMPUTED_VALUE"""),4)</f>
        <v>4</v>
      </c>
      <c r="D35" s="6">
        <f ca="1">IFERROR(__xludf.DUMMYFUNCTION("""COMPUTED_VALUE"""),35)</f>
        <v>35</v>
      </c>
      <c r="E35" s="13">
        <v>1</v>
      </c>
    </row>
    <row r="36" spans="1:5" x14ac:dyDescent="0.25">
      <c r="A36" s="13" t="s">
        <v>51</v>
      </c>
      <c r="B36" s="9" t="str">
        <f ca="1">IFERROR(__xludf.DUMMYFUNCTION("""COMPUTED_VALUE"""),"72")</f>
        <v>72</v>
      </c>
      <c r="C36" s="6">
        <f ca="1">IFERROR(__xludf.DUMMYFUNCTION("""COMPUTED_VALUE"""),4)</f>
        <v>4</v>
      </c>
      <c r="D36" s="6">
        <f ca="1">IFERROR(__xludf.DUMMYFUNCTION("""COMPUTED_VALUE"""),34)</f>
        <v>34</v>
      </c>
      <c r="E36" s="13">
        <v>1</v>
      </c>
    </row>
    <row r="37" spans="1:5" x14ac:dyDescent="0.25">
      <c r="A37" s="13" t="s">
        <v>52</v>
      </c>
      <c r="B37" s="9" t="str">
        <f ca="1">IFERROR(__xludf.DUMMYFUNCTION("""COMPUTED_VALUE"""),"72")</f>
        <v>72</v>
      </c>
      <c r="C37" s="6">
        <f ca="1">IFERROR(__xludf.DUMMYFUNCTION("""COMPUTED_VALUE"""),4)</f>
        <v>4</v>
      </c>
      <c r="D37" s="6">
        <f ca="1">IFERROR(__xludf.DUMMYFUNCTION("""COMPUTED_VALUE"""),34)</f>
        <v>34</v>
      </c>
      <c r="E37" s="13">
        <v>1</v>
      </c>
    </row>
    <row r="38" spans="1:5" x14ac:dyDescent="0.25">
      <c r="A38" s="13" t="s">
        <v>53</v>
      </c>
      <c r="B38" s="9" t="str">
        <f ca="1">IFERROR(__xludf.DUMMYFUNCTION("""COMPUTED_VALUE"""),"45")</f>
        <v>45</v>
      </c>
      <c r="C38" s="6">
        <f ca="1">IFERROR(__xludf.DUMMYFUNCTION("""COMPUTED_VALUE"""),4)</f>
        <v>4</v>
      </c>
      <c r="D38" s="6">
        <f ca="1">IFERROR(__xludf.DUMMYFUNCTION("""COMPUTED_VALUE"""),33.5)</f>
        <v>33.5</v>
      </c>
      <c r="E38" s="13">
        <v>1</v>
      </c>
    </row>
    <row r="39" spans="1:5" x14ac:dyDescent="0.25">
      <c r="A39" s="13" t="s">
        <v>54</v>
      </c>
      <c r="B39" s="9" t="str">
        <f ca="1">IFERROR(__xludf.DUMMYFUNCTION("""COMPUTED_VALUE"""),"67")</f>
        <v>67</v>
      </c>
      <c r="C39" s="6">
        <f ca="1">IFERROR(__xludf.DUMMYFUNCTION("""COMPUTED_VALUE"""),4)</f>
        <v>4</v>
      </c>
      <c r="D39" s="6">
        <f ca="1">IFERROR(__xludf.DUMMYFUNCTION("""COMPUTED_VALUE"""),33)</f>
        <v>33</v>
      </c>
      <c r="E39" s="13">
        <v>0</v>
      </c>
    </row>
    <row r="40" spans="1:5" x14ac:dyDescent="0.25">
      <c r="A40" s="13" t="s">
        <v>55</v>
      </c>
      <c r="B40" s="9" t="str">
        <f ca="1">IFERROR(__xludf.DUMMYFUNCTION("""COMPUTED_VALUE"""),"90")</f>
        <v>90</v>
      </c>
      <c r="C40" s="6">
        <f ca="1">IFERROR(__xludf.DUMMYFUNCTION("""COMPUTED_VALUE"""),4)</f>
        <v>4</v>
      </c>
      <c r="D40" s="6">
        <f ca="1">IFERROR(__xludf.DUMMYFUNCTION("""COMPUTED_VALUE"""),32)</f>
        <v>32</v>
      </c>
      <c r="E40" s="13">
        <v>1</v>
      </c>
    </row>
    <row r="41" spans="1:5" x14ac:dyDescent="0.25">
      <c r="A41" s="13" t="s">
        <v>56</v>
      </c>
      <c r="B41" s="9" t="str">
        <f ca="1">IFERROR(__xludf.DUMMYFUNCTION("""COMPUTED_VALUE"""),"10")</f>
        <v>10</v>
      </c>
      <c r="C41" s="6">
        <f ca="1">IFERROR(__xludf.DUMMYFUNCTION("""COMPUTED_VALUE"""),4)</f>
        <v>4</v>
      </c>
      <c r="D41" s="6">
        <f ca="1">IFERROR(__xludf.DUMMYFUNCTION("""COMPUTED_VALUE"""),31.5)</f>
        <v>31.5</v>
      </c>
      <c r="E41" s="13">
        <v>1</v>
      </c>
    </row>
    <row r="42" spans="1:5" x14ac:dyDescent="0.25">
      <c r="A42" s="13" t="s">
        <v>57</v>
      </c>
      <c r="B42" s="9" t="str">
        <f ca="1">IFERROR(__xludf.DUMMYFUNCTION("""COMPUTED_VALUE"""),"66")</f>
        <v>66</v>
      </c>
      <c r="C42" s="6">
        <f ca="1">IFERROR(__xludf.DUMMYFUNCTION("""COMPUTED_VALUE"""),4)</f>
        <v>4</v>
      </c>
      <c r="D42" s="6">
        <f ca="1">IFERROR(__xludf.DUMMYFUNCTION("""COMPUTED_VALUE"""),29.5)</f>
        <v>29.5</v>
      </c>
      <c r="E42" s="13">
        <v>1</v>
      </c>
    </row>
    <row r="43" spans="1:5" x14ac:dyDescent="0.25">
      <c r="A43" s="13" t="s">
        <v>58</v>
      </c>
      <c r="B43" s="9" t="str">
        <f ca="1">IFERROR(__xludf.DUMMYFUNCTION("""COMPUTED_VALUE"""),"18")</f>
        <v>18</v>
      </c>
      <c r="C43" s="6">
        <f ca="1">IFERROR(__xludf.DUMMYFUNCTION("""COMPUTED_VALUE"""),4)</f>
        <v>4</v>
      </c>
      <c r="D43" s="6">
        <f ca="1">IFERROR(__xludf.DUMMYFUNCTION("""COMPUTED_VALUE"""),29)</f>
        <v>29</v>
      </c>
      <c r="E43" s="13">
        <v>1</v>
      </c>
    </row>
    <row r="44" spans="1:5" x14ac:dyDescent="0.25">
      <c r="A44" s="13" t="s">
        <v>59</v>
      </c>
      <c r="B44" s="9" t="str">
        <f ca="1">IFERROR(__xludf.DUMMYFUNCTION("""COMPUTED_VALUE"""),"94")</f>
        <v>94</v>
      </c>
      <c r="C44" s="6">
        <f ca="1">IFERROR(__xludf.DUMMYFUNCTION("""COMPUTED_VALUE"""),4)</f>
        <v>4</v>
      </c>
      <c r="D44" s="6">
        <f ca="1">IFERROR(__xludf.DUMMYFUNCTION("""COMPUTED_VALUE"""),29)</f>
        <v>29</v>
      </c>
      <c r="E44" s="13">
        <v>1</v>
      </c>
    </row>
    <row r="45" spans="1:5" x14ac:dyDescent="0.25">
      <c r="A45" s="13" t="s">
        <v>60</v>
      </c>
      <c r="B45" s="9" t="str">
        <f ca="1">IFERROR(__xludf.DUMMYFUNCTION("""COMPUTED_VALUE"""),"28")</f>
        <v>28</v>
      </c>
      <c r="C45" s="6">
        <f ca="1">IFERROR(__xludf.DUMMYFUNCTION("""COMPUTED_VALUE"""),4)</f>
        <v>4</v>
      </c>
      <c r="D45" s="6">
        <f ca="1">IFERROR(__xludf.DUMMYFUNCTION("""COMPUTED_VALUE"""),27)</f>
        <v>27</v>
      </c>
      <c r="E45" s="13">
        <v>1</v>
      </c>
    </row>
    <row r="46" spans="1:5" x14ac:dyDescent="0.25">
      <c r="A46" s="13" t="s">
        <v>61</v>
      </c>
      <c r="B46" s="9" t="str">
        <f ca="1">IFERROR(__xludf.DUMMYFUNCTION("""COMPUTED_VALUE"""),"72")</f>
        <v>72</v>
      </c>
      <c r="C46" s="6">
        <f ca="1">IFERROR(__xludf.DUMMYFUNCTION("""COMPUTED_VALUE"""),4)</f>
        <v>4</v>
      </c>
      <c r="D46" s="6">
        <f ca="1">IFERROR(__xludf.DUMMYFUNCTION("""COMPUTED_VALUE"""),26.5)</f>
        <v>26.5</v>
      </c>
      <c r="E46" s="13">
        <v>1</v>
      </c>
    </row>
    <row r="47" spans="1:5" x14ac:dyDescent="0.25">
      <c r="A47" s="13" t="s">
        <v>62</v>
      </c>
      <c r="B47" s="9" t="str">
        <f ca="1">IFERROR(__xludf.DUMMYFUNCTION("""COMPUTED_VALUE"""),"55")</f>
        <v>55</v>
      </c>
      <c r="C47" s="6">
        <f ca="1">IFERROR(__xludf.DUMMYFUNCTION("""COMPUTED_VALUE"""),4)</f>
        <v>4</v>
      </c>
      <c r="D47" s="6">
        <f ca="1">IFERROR(__xludf.DUMMYFUNCTION("""COMPUTED_VALUE"""),26)</f>
        <v>26</v>
      </c>
      <c r="E47" s="13">
        <v>1</v>
      </c>
    </row>
    <row r="48" spans="1:5" x14ac:dyDescent="0.25">
      <c r="A48" s="13" t="s">
        <v>63</v>
      </c>
      <c r="B48" s="9" t="str">
        <f ca="1">IFERROR(__xludf.DUMMYFUNCTION("""COMPUTED_VALUE"""),"94")</f>
        <v>94</v>
      </c>
      <c r="C48" s="6">
        <f ca="1">IFERROR(__xludf.DUMMYFUNCTION("""COMPUTED_VALUE"""),4)</f>
        <v>4</v>
      </c>
      <c r="D48" s="6">
        <f ca="1">IFERROR(__xludf.DUMMYFUNCTION("""COMPUTED_VALUE"""),26)</f>
        <v>26</v>
      </c>
      <c r="E48" s="13">
        <v>1</v>
      </c>
    </row>
    <row r="49" spans="1:5" x14ac:dyDescent="0.25">
      <c r="A49" s="13" t="s">
        <v>64</v>
      </c>
      <c r="B49" s="9" t="str">
        <f ca="1">IFERROR(__xludf.DUMMYFUNCTION("""COMPUTED_VALUE"""),"18")</f>
        <v>18</v>
      </c>
      <c r="C49" s="6">
        <f ca="1">IFERROR(__xludf.DUMMYFUNCTION("""COMPUTED_VALUE"""),4)</f>
        <v>4</v>
      </c>
      <c r="D49" s="6">
        <v>24.5</v>
      </c>
      <c r="E49" s="14">
        <v>1</v>
      </c>
    </row>
    <row r="50" spans="1:5" x14ac:dyDescent="0.25">
      <c r="A50" s="13" t="s">
        <v>65</v>
      </c>
      <c r="B50" s="9" t="str">
        <f ca="1">IFERROR(__xludf.DUMMYFUNCTION("""COMPUTED_VALUE"""),"79")</f>
        <v>79</v>
      </c>
      <c r="C50" s="6">
        <f ca="1">IFERROR(__xludf.DUMMYFUNCTION("""COMPUTED_VALUE"""),4)</f>
        <v>4</v>
      </c>
      <c r="D50" s="6">
        <f ca="1">IFERROR(__xludf.DUMMYFUNCTION("""COMPUTED_VALUE"""),23.5)</f>
        <v>23.5</v>
      </c>
      <c r="E50" s="13">
        <v>1</v>
      </c>
    </row>
    <row r="51" spans="1:5" x14ac:dyDescent="0.25">
      <c r="A51" s="13" t="s">
        <v>66</v>
      </c>
      <c r="B51" s="9" t="str">
        <f ca="1">IFERROR(__xludf.DUMMYFUNCTION("""COMPUTED_VALUE"""),"93")</f>
        <v>93</v>
      </c>
      <c r="C51" s="6">
        <f ca="1">IFERROR(__xludf.DUMMYFUNCTION("""COMPUTED_VALUE"""),4)</f>
        <v>4</v>
      </c>
      <c r="D51" s="6">
        <f ca="1">IFERROR(__xludf.DUMMYFUNCTION("""COMPUTED_VALUE"""),23.5)</f>
        <v>23.5</v>
      </c>
      <c r="E51" s="13">
        <v>0</v>
      </c>
    </row>
    <row r="52" spans="1:5" x14ac:dyDescent="0.25">
      <c r="A52" s="13" t="s">
        <v>67</v>
      </c>
      <c r="B52" s="9" t="str">
        <f ca="1">IFERROR(__xludf.DUMMYFUNCTION("""COMPUTED_VALUE"""),"66")</f>
        <v>66</v>
      </c>
      <c r="C52" s="6">
        <f ca="1">IFERROR(__xludf.DUMMYFUNCTION("""COMPUTED_VALUE"""),4)</f>
        <v>4</v>
      </c>
      <c r="D52" s="6">
        <f ca="1">IFERROR(__xludf.DUMMYFUNCTION("""COMPUTED_VALUE"""),23)</f>
        <v>23</v>
      </c>
      <c r="E52" s="13">
        <v>1</v>
      </c>
    </row>
    <row r="53" spans="1:5" x14ac:dyDescent="0.25">
      <c r="A53" s="13" t="s">
        <v>41</v>
      </c>
      <c r="B53" s="9" t="str">
        <f ca="1">IFERROR(__xludf.DUMMYFUNCTION("""COMPUTED_VALUE"""),"94")</f>
        <v>94</v>
      </c>
      <c r="C53" s="6">
        <f ca="1">IFERROR(__xludf.DUMMYFUNCTION("""COMPUTED_VALUE"""),4)</f>
        <v>4</v>
      </c>
      <c r="D53" s="6">
        <f ca="1">IFERROR(__xludf.DUMMYFUNCTION("""COMPUTED_VALUE"""),23)</f>
        <v>23</v>
      </c>
      <c r="E53" s="13">
        <v>1</v>
      </c>
    </row>
    <row r="54" spans="1:5" x14ac:dyDescent="0.25">
      <c r="A54" s="13" t="s">
        <v>68</v>
      </c>
      <c r="B54" s="9" t="str">
        <f ca="1">IFERROR(__xludf.DUMMYFUNCTION("""COMPUTED_VALUE"""),"79")</f>
        <v>79</v>
      </c>
      <c r="C54" s="6">
        <f ca="1">IFERROR(__xludf.DUMMYFUNCTION("""COMPUTED_VALUE"""),4)</f>
        <v>4</v>
      </c>
      <c r="D54" s="6">
        <f ca="1">IFERROR(__xludf.DUMMYFUNCTION("""COMPUTED_VALUE"""),22.5)</f>
        <v>22.5</v>
      </c>
      <c r="E54" s="13">
        <v>1</v>
      </c>
    </row>
    <row r="55" spans="1:5" x14ac:dyDescent="0.25">
      <c r="A55" s="13" t="s">
        <v>69</v>
      </c>
      <c r="B55" s="9" t="str">
        <f ca="1">IFERROR(__xludf.DUMMYFUNCTION("""COMPUTED_VALUE"""),"15")</f>
        <v>15</v>
      </c>
      <c r="C55" s="6">
        <f ca="1">IFERROR(__xludf.DUMMYFUNCTION("""COMPUTED_VALUE"""),4)</f>
        <v>4</v>
      </c>
      <c r="D55" s="6">
        <f ca="1">IFERROR(__xludf.DUMMYFUNCTION("""COMPUTED_VALUE"""),22)</f>
        <v>22</v>
      </c>
      <c r="E55" s="13">
        <v>1</v>
      </c>
    </row>
    <row r="56" spans="1:5" x14ac:dyDescent="0.25">
      <c r="A56" s="13" t="s">
        <v>70</v>
      </c>
      <c r="B56" s="9" t="str">
        <f ca="1">IFERROR(__xludf.DUMMYFUNCTION("""COMPUTED_VALUE"""),"11")</f>
        <v>11</v>
      </c>
      <c r="C56" s="6">
        <f ca="1">IFERROR(__xludf.DUMMYFUNCTION("""COMPUTED_VALUE"""),4)</f>
        <v>4</v>
      </c>
      <c r="D56" s="6">
        <f ca="1">IFERROR(__xludf.DUMMYFUNCTION("""COMPUTED_VALUE"""),21.5)</f>
        <v>21.5</v>
      </c>
      <c r="E56" s="14">
        <v>0</v>
      </c>
    </row>
    <row r="57" spans="1:5" x14ac:dyDescent="0.25">
      <c r="A57" s="13" t="s">
        <v>71</v>
      </c>
      <c r="B57" s="9" t="str">
        <f ca="1">IFERROR(__xludf.DUMMYFUNCTION("""COMPUTED_VALUE"""),"67")</f>
        <v>67</v>
      </c>
      <c r="C57" s="6">
        <f ca="1">IFERROR(__xludf.DUMMYFUNCTION("""COMPUTED_VALUE"""),4)</f>
        <v>4</v>
      </c>
      <c r="D57" s="6">
        <f ca="1">IFERROR(__xludf.DUMMYFUNCTION("""COMPUTED_VALUE"""),21)</f>
        <v>21</v>
      </c>
      <c r="E57" s="13">
        <v>0</v>
      </c>
    </row>
    <row r="58" spans="1:5" x14ac:dyDescent="0.25">
      <c r="A58" s="13" t="s">
        <v>72</v>
      </c>
      <c r="B58" s="9" t="str">
        <f ca="1">IFERROR(__xludf.DUMMYFUNCTION("""COMPUTED_VALUE"""),"43")</f>
        <v>43</v>
      </c>
      <c r="C58" s="6">
        <f ca="1">IFERROR(__xludf.DUMMYFUNCTION("""COMPUTED_VALUE"""),4)</f>
        <v>4</v>
      </c>
      <c r="D58" s="6">
        <f ca="1">IFERROR(__xludf.DUMMYFUNCTION("""COMPUTED_VALUE"""),19)</f>
        <v>19</v>
      </c>
      <c r="E58" s="13">
        <v>1</v>
      </c>
    </row>
    <row r="59" spans="1:5" x14ac:dyDescent="0.25">
      <c r="A59" s="13" t="s">
        <v>73</v>
      </c>
      <c r="B59" s="9" t="str">
        <f ca="1">IFERROR(__xludf.DUMMYFUNCTION("""COMPUTED_VALUE"""),"62")</f>
        <v>62</v>
      </c>
      <c r="C59" s="6">
        <f ca="1">IFERROR(__xludf.DUMMYFUNCTION("""COMPUTED_VALUE"""),4)</f>
        <v>4</v>
      </c>
      <c r="D59" s="6">
        <f ca="1">IFERROR(__xludf.DUMMYFUNCTION("""COMPUTED_VALUE"""),18)</f>
        <v>18</v>
      </c>
      <c r="E59" s="13">
        <v>1</v>
      </c>
    </row>
    <row r="60" spans="1:5" x14ac:dyDescent="0.25">
      <c r="A60" s="13" t="s">
        <v>74</v>
      </c>
      <c r="B60" s="9" t="str">
        <f ca="1">IFERROR(__xludf.DUMMYFUNCTION("""COMPUTED_VALUE"""),"66")</f>
        <v>66</v>
      </c>
      <c r="C60" s="6">
        <f ca="1">IFERROR(__xludf.DUMMYFUNCTION("""COMPUTED_VALUE"""),4)</f>
        <v>4</v>
      </c>
      <c r="D60" s="6">
        <f ca="1">IFERROR(__xludf.DUMMYFUNCTION("""COMPUTED_VALUE"""),18)</f>
        <v>18</v>
      </c>
      <c r="E60" s="13">
        <v>1</v>
      </c>
    </row>
    <row r="61" spans="1:5" x14ac:dyDescent="0.25">
      <c r="A61" s="13" t="s">
        <v>75</v>
      </c>
      <c r="B61" s="9" t="str">
        <f ca="1">IFERROR(__xludf.DUMMYFUNCTION("""COMPUTED_VALUE"""),"90")</f>
        <v>90</v>
      </c>
      <c r="C61" s="6">
        <f ca="1">IFERROR(__xludf.DUMMYFUNCTION("""COMPUTED_VALUE"""),4)</f>
        <v>4</v>
      </c>
      <c r="D61" s="6">
        <f ca="1">IFERROR(__xludf.DUMMYFUNCTION("""COMPUTED_VALUE"""),16)</f>
        <v>16</v>
      </c>
      <c r="E61" s="13">
        <v>0</v>
      </c>
    </row>
    <row r="62" spans="1:5" x14ac:dyDescent="0.25">
      <c r="A62" s="13" t="s">
        <v>76</v>
      </c>
      <c r="B62" s="9" t="str">
        <f ca="1">IFERROR(__xludf.DUMMYFUNCTION("""COMPUTED_VALUE"""),"91")</f>
        <v>91</v>
      </c>
      <c r="C62" s="6">
        <f ca="1">IFERROR(__xludf.DUMMYFUNCTION("""COMPUTED_VALUE"""),4)</f>
        <v>4</v>
      </c>
      <c r="D62" s="6">
        <f ca="1">IFERROR(__xludf.DUMMYFUNCTION("""COMPUTED_VALUE"""),16)</f>
        <v>16</v>
      </c>
      <c r="E62" s="14">
        <v>0</v>
      </c>
    </row>
    <row r="63" spans="1:5" x14ac:dyDescent="0.25">
      <c r="A63" s="13" t="s">
        <v>77</v>
      </c>
      <c r="B63" s="9" t="str">
        <f ca="1">IFERROR(__xludf.DUMMYFUNCTION("""COMPUTED_VALUE"""),"91")</f>
        <v>91</v>
      </c>
      <c r="C63" s="6">
        <f ca="1">IFERROR(__xludf.DUMMYFUNCTION("""COMPUTED_VALUE"""),4)</f>
        <v>4</v>
      </c>
      <c r="D63" s="6">
        <f ca="1">IFERROR(__xludf.DUMMYFUNCTION("""COMPUTED_VALUE"""),14.5)</f>
        <v>14.5</v>
      </c>
      <c r="E63" s="13">
        <v>0</v>
      </c>
    </row>
    <row r="64" spans="1:5" x14ac:dyDescent="0.25">
      <c r="A64" s="13" t="s">
        <v>78</v>
      </c>
      <c r="B64" s="9" t="str">
        <f ca="1">IFERROR(__xludf.DUMMYFUNCTION("""COMPUTED_VALUE"""),"67")</f>
        <v>67</v>
      </c>
      <c r="C64" s="6">
        <f ca="1">IFERROR(__xludf.DUMMYFUNCTION("""COMPUTED_VALUE"""),4)</f>
        <v>4</v>
      </c>
      <c r="D64" s="6">
        <f ca="1">IFERROR(__xludf.DUMMYFUNCTION("""COMPUTED_VALUE"""),11.5)</f>
        <v>11.5</v>
      </c>
      <c r="E64" s="13">
        <v>0</v>
      </c>
    </row>
    <row r="65" spans="1:6" x14ac:dyDescent="0.25">
      <c r="A65" s="13" t="s">
        <v>79</v>
      </c>
      <c r="B65" s="9" t="str">
        <f ca="1">IFERROR(__xludf.DUMMYFUNCTION("""COMPUTED_VALUE"""),"20")</f>
        <v>20</v>
      </c>
      <c r="C65" s="6">
        <f ca="1">IFERROR(__xludf.DUMMYFUNCTION("""COMPUTED_VALUE"""),4)</f>
        <v>4</v>
      </c>
      <c r="D65" s="6">
        <f ca="1">IFERROR(__xludf.DUMMYFUNCTION("""COMPUTED_VALUE"""),10.5)</f>
        <v>10.5</v>
      </c>
      <c r="E65" s="13">
        <v>0</v>
      </c>
    </row>
    <row r="66" spans="1:6" x14ac:dyDescent="0.25">
      <c r="A66" s="13" t="s">
        <v>80</v>
      </c>
      <c r="B66" s="9" t="str">
        <f ca="1">IFERROR(__xludf.DUMMYFUNCTION("""COMPUTED_VALUE"""),"93")</f>
        <v>93</v>
      </c>
      <c r="C66" s="6">
        <f ca="1">IFERROR(__xludf.DUMMYFUNCTION("""COMPUTED_VALUE"""),4)</f>
        <v>4</v>
      </c>
      <c r="D66" s="6">
        <f ca="1">IFERROR(__xludf.DUMMYFUNCTION("""COMPUTED_VALUE"""),10)</f>
        <v>10</v>
      </c>
      <c r="E66" s="13">
        <v>0</v>
      </c>
    </row>
    <row r="67" spans="1:6" x14ac:dyDescent="0.25">
      <c r="A67" s="13" t="s">
        <v>81</v>
      </c>
      <c r="B67" s="9" t="str">
        <f ca="1">IFERROR(__xludf.DUMMYFUNCTION("""COMPUTED_VALUE"""),"11")</f>
        <v>11</v>
      </c>
      <c r="C67" s="6">
        <f ca="1">IFERROR(__xludf.DUMMYFUNCTION("""COMPUTED_VALUE"""),4)</f>
        <v>4</v>
      </c>
      <c r="D67" s="6">
        <f ca="1">IFERROR(__xludf.DUMMYFUNCTION("""COMPUTED_VALUE"""),9)</f>
        <v>9</v>
      </c>
      <c r="E67" s="13">
        <v>1</v>
      </c>
    </row>
    <row r="68" spans="1:6" x14ac:dyDescent="0.25">
      <c r="A68" s="13" t="s">
        <v>82</v>
      </c>
      <c r="B68" s="9" t="str">
        <f ca="1">IFERROR(__xludf.DUMMYFUNCTION("""COMPUTED_VALUE"""),"62")</f>
        <v>62</v>
      </c>
      <c r="C68" s="6">
        <f ca="1">IFERROR(__xludf.DUMMYFUNCTION("""COMPUTED_VALUE"""),4)</f>
        <v>4</v>
      </c>
      <c r="D68" s="6">
        <f ca="1">IFERROR(__xludf.DUMMYFUNCTION("""COMPUTED_VALUE"""),8)</f>
        <v>8</v>
      </c>
      <c r="E68" s="13">
        <v>0</v>
      </c>
    </row>
    <row r="69" spans="1:6" x14ac:dyDescent="0.25">
      <c r="A69" s="13" t="s">
        <v>83</v>
      </c>
      <c r="B69" s="9" t="str">
        <f ca="1">IFERROR(__xludf.DUMMYFUNCTION("""COMPUTED_VALUE"""),"93")</f>
        <v>93</v>
      </c>
      <c r="C69" s="6">
        <f ca="1">IFERROR(__xludf.DUMMYFUNCTION("""COMPUTED_VALUE"""),4)</f>
        <v>4</v>
      </c>
      <c r="D69" s="6">
        <f ca="1">IFERROR(__xludf.DUMMYFUNCTION("""COMPUTED_VALUE"""),7)</f>
        <v>7</v>
      </c>
      <c r="E69" s="13">
        <v>0</v>
      </c>
    </row>
    <row r="70" spans="1:6" x14ac:dyDescent="0.25">
      <c r="A70" s="13" t="s">
        <v>84</v>
      </c>
      <c r="B70" s="9" t="str">
        <f ca="1">IFERROR(__xludf.DUMMYFUNCTION("""COMPUTED_VALUE"""),"11")</f>
        <v>11</v>
      </c>
      <c r="C70" s="6">
        <f ca="1">IFERROR(__xludf.DUMMYFUNCTION("""COMPUTED_VALUE"""),4)</f>
        <v>4</v>
      </c>
      <c r="D70" s="6">
        <f ca="1">IFERROR(__xludf.DUMMYFUNCTION("""COMPUTED_VALUE"""),6.5)</f>
        <v>6.5</v>
      </c>
      <c r="E70" s="14">
        <v>0</v>
      </c>
    </row>
    <row r="71" spans="1:6" x14ac:dyDescent="0.25">
      <c r="A71" s="13" t="s">
        <v>85</v>
      </c>
      <c r="B71" s="9" t="str">
        <f ca="1">IFERROR(__xludf.DUMMYFUNCTION("""COMPUTED_VALUE"""),"91")</f>
        <v>91</v>
      </c>
      <c r="C71" s="6">
        <f ca="1">IFERROR(__xludf.DUMMYFUNCTION("""COMPUTED_VALUE"""),4)</f>
        <v>4</v>
      </c>
      <c r="D71" s="6">
        <f ca="1">IFERROR(__xludf.DUMMYFUNCTION("""COMPUTED_VALUE"""),6)</f>
        <v>6</v>
      </c>
      <c r="E71" s="13">
        <v>0</v>
      </c>
    </row>
    <row r="72" spans="1:6" x14ac:dyDescent="0.25">
      <c r="A72" s="13" t="s">
        <v>86</v>
      </c>
      <c r="B72" s="9" t="str">
        <f ca="1">IFERROR(__xludf.DUMMYFUNCTION("""COMPUTED_VALUE"""),"55")</f>
        <v>55</v>
      </c>
      <c r="C72" s="6">
        <f ca="1">IFERROR(__xludf.DUMMYFUNCTION("""COMPUTED_VALUE"""),4)</f>
        <v>4</v>
      </c>
      <c r="D72" s="6">
        <f ca="1">IFERROR(__xludf.DUMMYFUNCTION("""COMPUTED_VALUE"""),3.5)</f>
        <v>3.5</v>
      </c>
      <c r="E72" s="13">
        <v>1</v>
      </c>
    </row>
    <row r="73" spans="1:6" x14ac:dyDescent="0.25">
      <c r="A73" s="13" t="s">
        <v>87</v>
      </c>
      <c r="B73" s="9" t="str">
        <f ca="1">IFERROR(__xludf.DUMMYFUNCTION("""COMPUTED_VALUE"""),"9")</f>
        <v>9</v>
      </c>
      <c r="C73" s="6">
        <f ca="1">IFERROR(__xludf.DUMMYFUNCTION("""COMPUTED_VALUE"""),4)</f>
        <v>4</v>
      </c>
      <c r="D73" s="6">
        <f ca="1">IFERROR(__xludf.DUMMYFUNCTION("""COMPUTED_VALUE"""),0)</f>
        <v>0</v>
      </c>
      <c r="E73" s="13">
        <v>0</v>
      </c>
    </row>
    <row r="74" spans="1:6" x14ac:dyDescent="0.25">
      <c r="A74" s="13" t="s">
        <v>88</v>
      </c>
      <c r="B74" s="9" t="str">
        <f ca="1">IFERROR(__xludf.DUMMYFUNCTION("""COMPUTED_VALUE"""),"9")</f>
        <v>9</v>
      </c>
      <c r="C74" s="6">
        <f ca="1">IFERROR(__xludf.DUMMYFUNCTION("""COMPUTED_VALUE"""),4)</f>
        <v>4</v>
      </c>
      <c r="D74" s="6">
        <f ca="1">IFERROR(__xludf.DUMMYFUNCTION("""COMPUTED_VALUE"""),0)</f>
        <v>0</v>
      </c>
      <c r="E74" s="13">
        <v>0</v>
      </c>
    </row>
    <row r="75" spans="1:6" x14ac:dyDescent="0.25">
      <c r="A75" s="13" t="s">
        <v>89</v>
      </c>
      <c r="B75" s="9" t="str">
        <f ca="1">IFERROR(__xludf.DUMMYFUNCTION("""COMPUTED_VALUE"""),"20")</f>
        <v>20</v>
      </c>
      <c r="C75" s="6">
        <f ca="1">IFERROR(__xludf.DUMMYFUNCTION("""COMPUTED_VALUE"""),4)</f>
        <v>4</v>
      </c>
      <c r="D75" s="6">
        <f ca="1">IFERROR(__xludf.DUMMYFUNCTION("""COMPUTED_VALUE"""),0)</f>
        <v>0</v>
      </c>
      <c r="E75" s="13">
        <v>0</v>
      </c>
    </row>
    <row r="76" spans="1:6" x14ac:dyDescent="0.25">
      <c r="A76" s="13" t="s">
        <v>90</v>
      </c>
      <c r="B76" s="9" t="str">
        <f ca="1">IFERROR(__xludf.DUMMYFUNCTION("""COMPUTED_VALUE"""),"20")</f>
        <v>20</v>
      </c>
      <c r="C76" s="6">
        <f ca="1">IFERROR(__xludf.DUMMYFUNCTION("""COMPUTED_VALUE"""),4)</f>
        <v>4</v>
      </c>
      <c r="D76" s="6">
        <f ca="1">IFERROR(__xludf.DUMMYFUNCTION("""COMPUTED_VALUE"""),0)</f>
        <v>0</v>
      </c>
      <c r="E76" s="13">
        <v>0</v>
      </c>
    </row>
    <row r="77" spans="1:6" x14ac:dyDescent="0.25">
      <c r="A77" s="13" t="s">
        <v>91</v>
      </c>
      <c r="B77" s="9" t="str">
        <f ca="1">IFERROR(__xludf.DUMMYFUNCTION("""COMPUTED_VALUE"""),"41")</f>
        <v>41</v>
      </c>
      <c r="C77" s="6">
        <f ca="1">IFERROR(__xludf.DUMMYFUNCTION("""COMPUTED_VALUE"""),4)</f>
        <v>4</v>
      </c>
      <c r="D77" s="6">
        <f ca="1">IFERROR(__xludf.DUMMYFUNCTION("""COMPUTED_VALUE"""),0)</f>
        <v>0</v>
      </c>
      <c r="E77" s="13">
        <v>0</v>
      </c>
    </row>
    <row r="78" spans="1:6" x14ac:dyDescent="0.25">
      <c r="A78" s="13" t="s">
        <v>92</v>
      </c>
      <c r="B78" s="9" t="str">
        <f ca="1">IFERROR(__xludf.DUMMYFUNCTION("""COMPUTED_VALUE"""),"41")</f>
        <v>41</v>
      </c>
      <c r="C78" s="6">
        <f ca="1">IFERROR(__xludf.DUMMYFUNCTION("""COMPUTED_VALUE"""),4)</f>
        <v>4</v>
      </c>
      <c r="D78" s="6">
        <f ca="1">IFERROR(__xludf.DUMMYFUNCTION("""COMPUTED_VALUE"""),0)</f>
        <v>0</v>
      </c>
      <c r="E78" s="13">
        <v>0</v>
      </c>
    </row>
    <row r="79" spans="1:6" x14ac:dyDescent="0.25">
      <c r="A79" s="13" t="s">
        <v>93</v>
      </c>
      <c r="B79" s="9" t="str">
        <f ca="1">IFERROR(__xludf.DUMMYFUNCTION("""COMPUTED_VALUE"""),"41")</f>
        <v>41</v>
      </c>
      <c r="C79" s="6">
        <f ca="1">IFERROR(__xludf.DUMMYFUNCTION("""COMPUTED_VALUE"""),4)</f>
        <v>4</v>
      </c>
      <c r="D79" s="6">
        <f ca="1">IFERROR(__xludf.DUMMYFUNCTION("""COMPUTED_VALUE"""),0)</f>
        <v>0</v>
      </c>
      <c r="E79" s="13">
        <v>0</v>
      </c>
    </row>
    <row r="80" spans="1:6" x14ac:dyDescent="0.25">
      <c r="A80" s="13" t="s">
        <v>94</v>
      </c>
      <c r="B80" s="9" t="str">
        <f ca="1">IFERROR(__xludf.DUMMYFUNCTION("""COMPUTED_VALUE"""),"57")</f>
        <v>57</v>
      </c>
      <c r="C80" s="6">
        <f ca="1">IFERROR(__xludf.DUMMYFUNCTION("""COMPUTED_VALUE"""),3)</f>
        <v>3</v>
      </c>
      <c r="D80" s="6">
        <f ca="1">IFERROR(__xludf.DUMMYFUNCTION("""COMPUTED_VALUE"""),83)</f>
        <v>83</v>
      </c>
      <c r="E80" s="13">
        <v>1</v>
      </c>
      <c r="F80" t="s">
        <v>16</v>
      </c>
    </row>
    <row r="81" spans="1:6" x14ac:dyDescent="0.25">
      <c r="A81" s="13" t="s">
        <v>95</v>
      </c>
      <c r="B81" s="9" t="str">
        <f ca="1">IFERROR(__xludf.DUMMYFUNCTION("""COMPUTED_VALUE"""),"72")</f>
        <v>72</v>
      </c>
      <c r="C81" s="6">
        <f ca="1">IFERROR(__xludf.DUMMYFUNCTION("""COMPUTED_VALUE"""),3)</f>
        <v>3</v>
      </c>
      <c r="D81" s="6">
        <f ca="1">IFERROR(__xludf.DUMMYFUNCTION("""COMPUTED_VALUE"""),71.5)</f>
        <v>71.5</v>
      </c>
      <c r="E81" s="13">
        <v>1</v>
      </c>
      <c r="F81" t="s">
        <v>16</v>
      </c>
    </row>
    <row r="82" spans="1:6" x14ac:dyDescent="0.25">
      <c r="A82" s="13" t="s">
        <v>84</v>
      </c>
      <c r="B82" s="9" t="str">
        <f ca="1">IFERROR(__xludf.DUMMYFUNCTION("""COMPUTED_VALUE"""),"72")</f>
        <v>72</v>
      </c>
      <c r="C82" s="6">
        <f ca="1">IFERROR(__xludf.DUMMYFUNCTION("""COMPUTED_VALUE"""),3)</f>
        <v>3</v>
      </c>
      <c r="D82" s="6">
        <f ca="1">IFERROR(__xludf.DUMMYFUNCTION("""COMPUTED_VALUE"""),68.5)</f>
        <v>68.5</v>
      </c>
      <c r="E82" s="13">
        <v>1</v>
      </c>
      <c r="F82" t="s">
        <v>16</v>
      </c>
    </row>
    <row r="83" spans="1:6" x14ac:dyDescent="0.25">
      <c r="A83" s="13" t="s">
        <v>96</v>
      </c>
      <c r="B83" s="9" t="str">
        <f ca="1">IFERROR(__xludf.DUMMYFUNCTION("""COMPUTED_VALUE"""),"51")</f>
        <v>51</v>
      </c>
      <c r="C83" s="6">
        <f ca="1">IFERROR(__xludf.DUMMYFUNCTION("""COMPUTED_VALUE"""),3)</f>
        <v>3</v>
      </c>
      <c r="D83" s="6">
        <f ca="1">IFERROR(__xludf.DUMMYFUNCTION("""COMPUTED_VALUE"""),68)</f>
        <v>68</v>
      </c>
      <c r="E83" s="13">
        <v>1</v>
      </c>
      <c r="F83" t="s">
        <v>16</v>
      </c>
    </row>
    <row r="84" spans="1:6" x14ac:dyDescent="0.25">
      <c r="A84" s="13" t="s">
        <v>97</v>
      </c>
      <c r="B84" s="9" t="str">
        <f ca="1">IFERROR(__xludf.DUMMYFUNCTION("""COMPUTED_VALUE"""),"38")</f>
        <v>38</v>
      </c>
      <c r="C84" s="6">
        <f ca="1">IFERROR(__xludf.DUMMYFUNCTION("""COMPUTED_VALUE"""),3)</f>
        <v>3</v>
      </c>
      <c r="D84" s="6">
        <f ca="1">IFERROR(__xludf.DUMMYFUNCTION("""COMPUTED_VALUE"""),62)</f>
        <v>62</v>
      </c>
      <c r="E84" s="13">
        <v>1</v>
      </c>
    </row>
    <row r="85" spans="1:6" x14ac:dyDescent="0.25">
      <c r="A85" s="13" t="s">
        <v>98</v>
      </c>
      <c r="B85" s="9" t="str">
        <f ca="1">IFERROR(__xludf.DUMMYFUNCTION("""COMPUTED_VALUE"""),"76")</f>
        <v>76</v>
      </c>
      <c r="C85" s="6">
        <f ca="1">IFERROR(__xludf.DUMMYFUNCTION("""COMPUTED_VALUE"""),3)</f>
        <v>3</v>
      </c>
      <c r="D85" s="6">
        <f ca="1">IFERROR(__xludf.DUMMYFUNCTION("""COMPUTED_VALUE"""),62)</f>
        <v>62</v>
      </c>
      <c r="E85" s="13">
        <v>1</v>
      </c>
    </row>
    <row r="86" spans="1:6" x14ac:dyDescent="0.25">
      <c r="A86" s="13" t="s">
        <v>99</v>
      </c>
      <c r="B86" s="9" t="str">
        <f ca="1">IFERROR(__xludf.DUMMYFUNCTION("""COMPUTED_VALUE"""),"25")</f>
        <v>25</v>
      </c>
      <c r="C86" s="6">
        <f ca="1">IFERROR(__xludf.DUMMYFUNCTION("""COMPUTED_VALUE"""),3)</f>
        <v>3</v>
      </c>
      <c r="D86" s="6">
        <f ca="1">IFERROR(__xludf.DUMMYFUNCTION("""COMPUTED_VALUE"""),56)</f>
        <v>56</v>
      </c>
      <c r="E86" s="13">
        <v>1</v>
      </c>
    </row>
    <row r="87" spans="1:6" x14ac:dyDescent="0.25">
      <c r="A87" s="13" t="s">
        <v>100</v>
      </c>
      <c r="B87" s="9" t="str">
        <f ca="1">IFERROR(__xludf.DUMMYFUNCTION("""COMPUTED_VALUE"""),"58")</f>
        <v>58</v>
      </c>
      <c r="C87" s="6">
        <f ca="1">IFERROR(__xludf.DUMMYFUNCTION("""COMPUTED_VALUE"""),3)</f>
        <v>3</v>
      </c>
      <c r="D87" s="6">
        <f ca="1">IFERROR(__xludf.DUMMYFUNCTION("""COMPUTED_VALUE"""),53)</f>
        <v>53</v>
      </c>
      <c r="E87" s="13">
        <v>1</v>
      </c>
    </row>
    <row r="88" spans="1:6" x14ac:dyDescent="0.25">
      <c r="A88" s="13" t="s">
        <v>101</v>
      </c>
      <c r="B88" s="9" t="str">
        <f ca="1">IFERROR(__xludf.DUMMYFUNCTION("""COMPUTED_VALUE"""),"18")</f>
        <v>18</v>
      </c>
      <c r="C88" s="6">
        <f ca="1">IFERROR(__xludf.DUMMYFUNCTION("""COMPUTED_VALUE"""),3)</f>
        <v>3</v>
      </c>
      <c r="D88" s="6">
        <f ca="1">IFERROR(__xludf.DUMMYFUNCTION("""COMPUTED_VALUE"""),50.5)</f>
        <v>50.5</v>
      </c>
      <c r="E88" s="13">
        <v>1</v>
      </c>
    </row>
    <row r="89" spans="1:6" x14ac:dyDescent="0.25">
      <c r="A89" s="13" t="s">
        <v>102</v>
      </c>
      <c r="B89" s="9" t="str">
        <f ca="1">IFERROR(__xludf.DUMMYFUNCTION("""COMPUTED_VALUE"""),"37")</f>
        <v>37</v>
      </c>
      <c r="C89" s="6">
        <f ca="1">IFERROR(__xludf.DUMMYFUNCTION("""COMPUTED_VALUE"""),3)</f>
        <v>3</v>
      </c>
      <c r="D89" s="6">
        <f ca="1">IFERROR(__xludf.DUMMYFUNCTION("""COMPUTED_VALUE"""),50.5)</f>
        <v>50.5</v>
      </c>
      <c r="E89" s="13">
        <v>1</v>
      </c>
    </row>
    <row r="90" spans="1:6" x14ac:dyDescent="0.25">
      <c r="A90" s="13" t="s">
        <v>103</v>
      </c>
      <c r="B90" s="9" t="str">
        <f ca="1">IFERROR(__xludf.DUMMYFUNCTION("""COMPUTED_VALUE"""),"67")</f>
        <v>67</v>
      </c>
      <c r="C90" s="6">
        <f ca="1">IFERROR(__xludf.DUMMYFUNCTION("""COMPUTED_VALUE"""),3)</f>
        <v>3</v>
      </c>
      <c r="D90" s="6">
        <f ca="1">IFERROR(__xludf.DUMMYFUNCTION("""COMPUTED_VALUE"""),50.5)</f>
        <v>50.5</v>
      </c>
      <c r="E90" s="13">
        <v>1</v>
      </c>
    </row>
    <row r="91" spans="1:6" x14ac:dyDescent="0.25">
      <c r="A91" s="13" t="s">
        <v>104</v>
      </c>
      <c r="B91" s="9" t="str">
        <f ca="1">IFERROR(__xludf.DUMMYFUNCTION("""COMPUTED_VALUE"""),"90")</f>
        <v>90</v>
      </c>
      <c r="C91" s="6">
        <f ca="1">IFERROR(__xludf.DUMMYFUNCTION("""COMPUTED_VALUE"""),3)</f>
        <v>3</v>
      </c>
      <c r="D91" s="6">
        <f ca="1">IFERROR(__xludf.DUMMYFUNCTION("""COMPUTED_VALUE"""),50.5)</f>
        <v>50.5</v>
      </c>
      <c r="E91" s="13">
        <v>1</v>
      </c>
    </row>
    <row r="92" spans="1:6" x14ac:dyDescent="0.25">
      <c r="A92" s="13" t="s">
        <v>105</v>
      </c>
      <c r="B92" s="9" t="str">
        <f ca="1">IFERROR(__xludf.DUMMYFUNCTION("""COMPUTED_VALUE"""),"43")</f>
        <v>43</v>
      </c>
      <c r="C92" s="6">
        <f ca="1">IFERROR(__xludf.DUMMYFUNCTION("""COMPUTED_VALUE"""),3)</f>
        <v>3</v>
      </c>
      <c r="D92" s="6">
        <f ca="1">IFERROR(__xludf.DUMMYFUNCTION("""COMPUTED_VALUE"""),49.5)</f>
        <v>49.5</v>
      </c>
      <c r="E92" s="13">
        <v>1</v>
      </c>
    </row>
    <row r="93" spans="1:6" x14ac:dyDescent="0.25">
      <c r="A93" s="13" t="s">
        <v>106</v>
      </c>
      <c r="B93" s="9" t="str">
        <f ca="1">IFERROR(__xludf.DUMMYFUNCTION("""COMPUTED_VALUE"""),"25")</f>
        <v>25</v>
      </c>
      <c r="C93" s="6">
        <f ca="1">IFERROR(__xludf.DUMMYFUNCTION("""COMPUTED_VALUE"""),3)</f>
        <v>3</v>
      </c>
      <c r="D93" s="6">
        <f ca="1">IFERROR(__xludf.DUMMYFUNCTION("""COMPUTED_VALUE"""),49)</f>
        <v>49</v>
      </c>
      <c r="E93" s="13">
        <v>1</v>
      </c>
    </row>
    <row r="94" spans="1:6" x14ac:dyDescent="0.25">
      <c r="A94" s="13" t="s">
        <v>107</v>
      </c>
      <c r="B94" s="9" t="str">
        <f ca="1">IFERROR(__xludf.DUMMYFUNCTION("""COMPUTED_VALUE"""),"90")</f>
        <v>90</v>
      </c>
      <c r="C94" s="6">
        <f ca="1">IFERROR(__xludf.DUMMYFUNCTION("""COMPUTED_VALUE"""),3)</f>
        <v>3</v>
      </c>
      <c r="D94" s="6">
        <f ca="1">IFERROR(__xludf.DUMMYFUNCTION("""COMPUTED_VALUE"""),47.5)</f>
        <v>47.5</v>
      </c>
      <c r="E94" s="13">
        <v>1</v>
      </c>
    </row>
    <row r="95" spans="1:6" x14ac:dyDescent="0.25">
      <c r="A95" s="13" t="s">
        <v>83</v>
      </c>
      <c r="B95" s="9" t="str">
        <f ca="1">IFERROR(__xludf.DUMMYFUNCTION("""COMPUTED_VALUE"""),"37")</f>
        <v>37</v>
      </c>
      <c r="C95" s="6">
        <f ca="1">IFERROR(__xludf.DUMMYFUNCTION("""COMPUTED_VALUE"""),3)</f>
        <v>3</v>
      </c>
      <c r="D95" s="6">
        <f ca="1">IFERROR(__xludf.DUMMYFUNCTION("""COMPUTED_VALUE"""),46)</f>
        <v>46</v>
      </c>
      <c r="E95" s="13">
        <v>1</v>
      </c>
    </row>
    <row r="96" spans="1:6" x14ac:dyDescent="0.25">
      <c r="A96" s="13" t="s">
        <v>18</v>
      </c>
      <c r="B96" s="9" t="str">
        <f ca="1">IFERROR(__xludf.DUMMYFUNCTION("""COMPUTED_VALUE"""),"77")</f>
        <v>77</v>
      </c>
      <c r="C96" s="6">
        <f ca="1">IFERROR(__xludf.DUMMYFUNCTION("""COMPUTED_VALUE"""),3)</f>
        <v>3</v>
      </c>
      <c r="D96" s="6">
        <f ca="1">IFERROR(__xludf.DUMMYFUNCTION("""COMPUTED_VALUE"""),45.5)</f>
        <v>45.5</v>
      </c>
      <c r="E96" s="13">
        <v>1</v>
      </c>
    </row>
    <row r="97" spans="1:5" x14ac:dyDescent="0.25">
      <c r="A97" s="13" t="s">
        <v>108</v>
      </c>
      <c r="B97" s="9" t="str">
        <f ca="1">IFERROR(__xludf.DUMMYFUNCTION("""COMPUTED_VALUE"""),"77")</f>
        <v>77</v>
      </c>
      <c r="C97" s="6">
        <f ca="1">IFERROR(__xludf.DUMMYFUNCTION("""COMPUTED_VALUE"""),3)</f>
        <v>3</v>
      </c>
      <c r="D97" s="6">
        <f ca="1">IFERROR(__xludf.DUMMYFUNCTION("""COMPUTED_VALUE"""),44.5)</f>
        <v>44.5</v>
      </c>
      <c r="E97" s="13">
        <v>1</v>
      </c>
    </row>
    <row r="98" spans="1:5" x14ac:dyDescent="0.25">
      <c r="A98" s="13" t="s">
        <v>109</v>
      </c>
      <c r="B98" s="9" t="str">
        <f ca="1">IFERROR(__xludf.DUMMYFUNCTION("""COMPUTED_VALUE"""),"58")</f>
        <v>58</v>
      </c>
      <c r="C98" s="6">
        <f ca="1">IFERROR(__xludf.DUMMYFUNCTION("""COMPUTED_VALUE"""),3)</f>
        <v>3</v>
      </c>
      <c r="D98" s="6">
        <f ca="1">IFERROR(__xludf.DUMMYFUNCTION("""COMPUTED_VALUE"""),44)</f>
        <v>44</v>
      </c>
      <c r="E98" s="13">
        <v>1</v>
      </c>
    </row>
    <row r="99" spans="1:5" x14ac:dyDescent="0.25">
      <c r="A99" s="13" t="s">
        <v>110</v>
      </c>
      <c r="B99" s="9" t="str">
        <f ca="1">IFERROR(__xludf.DUMMYFUNCTION("""COMPUTED_VALUE"""),"67")</f>
        <v>67</v>
      </c>
      <c r="C99" s="6">
        <f ca="1">IFERROR(__xludf.DUMMYFUNCTION("""COMPUTED_VALUE"""),3)</f>
        <v>3</v>
      </c>
      <c r="D99" s="6">
        <f ca="1">IFERROR(__xludf.DUMMYFUNCTION("""COMPUTED_VALUE"""),44)</f>
        <v>44</v>
      </c>
      <c r="E99" s="13">
        <v>1</v>
      </c>
    </row>
    <row r="100" spans="1:5" x14ac:dyDescent="0.25">
      <c r="A100" s="13" t="s">
        <v>91</v>
      </c>
      <c r="B100" s="9" t="str">
        <f ca="1">IFERROR(__xludf.DUMMYFUNCTION("""COMPUTED_VALUE"""),"93")</f>
        <v>93</v>
      </c>
      <c r="C100" s="6">
        <f ca="1">IFERROR(__xludf.DUMMYFUNCTION("""COMPUTED_VALUE"""),3)</f>
        <v>3</v>
      </c>
      <c r="D100" s="6">
        <f ca="1">IFERROR(__xludf.DUMMYFUNCTION("""COMPUTED_VALUE"""),41.5)</f>
        <v>41.5</v>
      </c>
      <c r="E100" s="13">
        <v>1</v>
      </c>
    </row>
    <row r="101" spans="1:5" x14ac:dyDescent="0.25">
      <c r="A101" s="13" t="s">
        <v>111</v>
      </c>
      <c r="B101" s="9" t="str">
        <f ca="1">IFERROR(__xludf.DUMMYFUNCTION("""COMPUTED_VALUE"""),"18")</f>
        <v>18</v>
      </c>
      <c r="C101" s="6">
        <f ca="1">IFERROR(__xludf.DUMMYFUNCTION("""COMPUTED_VALUE"""),3)</f>
        <v>3</v>
      </c>
      <c r="D101" s="6">
        <f ca="1">IFERROR(__xludf.DUMMYFUNCTION("""COMPUTED_VALUE"""),40.5)</f>
        <v>40.5</v>
      </c>
      <c r="E101" s="13">
        <v>1</v>
      </c>
    </row>
    <row r="102" spans="1:5" x14ac:dyDescent="0.25">
      <c r="A102" s="13" t="s">
        <v>112</v>
      </c>
      <c r="B102" s="9" t="str">
        <f ca="1">IFERROR(__xludf.DUMMYFUNCTION("""COMPUTED_VALUE"""),"93")</f>
        <v>93</v>
      </c>
      <c r="C102" s="6">
        <f ca="1">IFERROR(__xludf.DUMMYFUNCTION("""COMPUTED_VALUE"""),3)</f>
        <v>3</v>
      </c>
      <c r="D102" s="6">
        <f ca="1">IFERROR(__xludf.DUMMYFUNCTION("""COMPUTED_VALUE"""),40)</f>
        <v>40</v>
      </c>
      <c r="E102" s="13">
        <v>1</v>
      </c>
    </row>
    <row r="103" spans="1:5" x14ac:dyDescent="0.25">
      <c r="A103" s="13" t="s">
        <v>113</v>
      </c>
      <c r="B103" s="9" t="str">
        <f ca="1">IFERROR(__xludf.DUMMYFUNCTION("""COMPUTED_VALUE"""),"48")</f>
        <v>48</v>
      </c>
      <c r="C103" s="6">
        <f ca="1">IFERROR(__xludf.DUMMYFUNCTION("""COMPUTED_VALUE"""),3)</f>
        <v>3</v>
      </c>
      <c r="D103" s="6">
        <f ca="1">IFERROR(__xludf.DUMMYFUNCTION("""COMPUTED_VALUE"""),39.5)</f>
        <v>39.5</v>
      </c>
      <c r="E103" s="13">
        <v>1</v>
      </c>
    </row>
    <row r="104" spans="1:5" x14ac:dyDescent="0.25">
      <c r="A104" s="13" t="s">
        <v>114</v>
      </c>
      <c r="B104" s="9" t="str">
        <f ca="1">IFERROR(__xludf.DUMMYFUNCTION("""COMPUTED_VALUE"""),"90")</f>
        <v>90</v>
      </c>
      <c r="C104" s="6">
        <f ca="1">IFERROR(__xludf.DUMMYFUNCTION("""COMPUTED_VALUE"""),3)</f>
        <v>3</v>
      </c>
      <c r="D104" s="6">
        <f ca="1">IFERROR(__xludf.DUMMYFUNCTION("""COMPUTED_VALUE"""),37.5)</f>
        <v>37.5</v>
      </c>
      <c r="E104" s="13">
        <v>1</v>
      </c>
    </row>
    <row r="105" spans="1:5" x14ac:dyDescent="0.25">
      <c r="A105" s="13" t="s">
        <v>115</v>
      </c>
      <c r="B105" s="9" t="str">
        <f ca="1">IFERROR(__xludf.DUMMYFUNCTION("""COMPUTED_VALUE"""),"41")</f>
        <v>41</v>
      </c>
      <c r="C105" s="6">
        <f ca="1">IFERROR(__xludf.DUMMYFUNCTION("""COMPUTED_VALUE"""),3)</f>
        <v>3</v>
      </c>
      <c r="D105" s="6">
        <f ca="1">IFERROR(__xludf.DUMMYFUNCTION("""COMPUTED_VALUE"""),37)</f>
        <v>37</v>
      </c>
      <c r="E105" s="13">
        <v>1</v>
      </c>
    </row>
    <row r="106" spans="1:5" x14ac:dyDescent="0.25">
      <c r="A106" s="13" t="s">
        <v>116</v>
      </c>
      <c r="B106" s="9" t="str">
        <f ca="1">IFERROR(__xludf.DUMMYFUNCTION("""COMPUTED_VALUE"""),"67")</f>
        <v>67</v>
      </c>
      <c r="C106" s="6">
        <f ca="1">IFERROR(__xludf.DUMMYFUNCTION("""COMPUTED_VALUE"""),3)</f>
        <v>3</v>
      </c>
      <c r="D106" s="6">
        <f ca="1">IFERROR(__xludf.DUMMYFUNCTION("""COMPUTED_VALUE"""),36.5)</f>
        <v>36.5</v>
      </c>
      <c r="E106" s="13">
        <v>1</v>
      </c>
    </row>
    <row r="107" spans="1:5" x14ac:dyDescent="0.25">
      <c r="A107" s="13" t="s">
        <v>117</v>
      </c>
      <c r="B107" s="9" t="str">
        <f ca="1">IFERROR(__xludf.DUMMYFUNCTION("""COMPUTED_VALUE"""),"70")</f>
        <v>70</v>
      </c>
      <c r="C107" s="6">
        <f ca="1">IFERROR(__xludf.DUMMYFUNCTION("""COMPUTED_VALUE"""),3)</f>
        <v>3</v>
      </c>
      <c r="D107" s="6">
        <f ca="1">IFERROR(__xludf.DUMMYFUNCTION("""COMPUTED_VALUE"""),36.5)</f>
        <v>36.5</v>
      </c>
      <c r="E107" s="13">
        <v>0</v>
      </c>
    </row>
    <row r="108" spans="1:5" x14ac:dyDescent="0.25">
      <c r="A108" s="13" t="s">
        <v>118</v>
      </c>
      <c r="B108" s="9" t="str">
        <f ca="1">IFERROR(__xludf.DUMMYFUNCTION("""COMPUTED_VALUE"""),"37")</f>
        <v>37</v>
      </c>
      <c r="C108" s="6">
        <f ca="1">IFERROR(__xludf.DUMMYFUNCTION("""COMPUTED_VALUE"""),3)</f>
        <v>3</v>
      </c>
      <c r="D108" s="6">
        <f ca="1">IFERROR(__xludf.DUMMYFUNCTION("""COMPUTED_VALUE"""),36)</f>
        <v>36</v>
      </c>
      <c r="E108" s="13">
        <v>1</v>
      </c>
    </row>
    <row r="109" spans="1:5" x14ac:dyDescent="0.25">
      <c r="A109" s="13" t="s">
        <v>119</v>
      </c>
      <c r="B109" s="9" t="str">
        <f ca="1">IFERROR(__xludf.DUMMYFUNCTION("""COMPUTED_VALUE"""),"72")</f>
        <v>72</v>
      </c>
      <c r="C109" s="6">
        <f ca="1">IFERROR(__xludf.DUMMYFUNCTION("""COMPUTED_VALUE"""),3)</f>
        <v>3</v>
      </c>
      <c r="D109" s="6">
        <f ca="1">IFERROR(__xludf.DUMMYFUNCTION("""COMPUTED_VALUE"""),35.5)</f>
        <v>35.5</v>
      </c>
      <c r="E109" s="13">
        <v>1</v>
      </c>
    </row>
    <row r="110" spans="1:5" x14ac:dyDescent="0.25">
      <c r="A110" s="13" t="s">
        <v>120</v>
      </c>
      <c r="B110" s="9" t="str">
        <f ca="1">IFERROR(__xludf.DUMMYFUNCTION("""COMPUTED_VALUE"""),"58")</f>
        <v>58</v>
      </c>
      <c r="C110" s="6">
        <f ca="1">IFERROR(__xludf.DUMMYFUNCTION("""COMPUTED_VALUE"""),3)</f>
        <v>3</v>
      </c>
      <c r="D110" s="6">
        <f ca="1">IFERROR(__xludf.DUMMYFUNCTION("""COMPUTED_VALUE"""),34.5)</f>
        <v>34.5</v>
      </c>
      <c r="E110" s="13">
        <v>1</v>
      </c>
    </row>
    <row r="111" spans="1:5" x14ac:dyDescent="0.25">
      <c r="A111" s="13" t="s">
        <v>121</v>
      </c>
      <c r="B111" s="9" t="str">
        <f ca="1">IFERROR(__xludf.DUMMYFUNCTION("""COMPUTED_VALUE"""),"38")</f>
        <v>38</v>
      </c>
      <c r="C111" s="6">
        <f ca="1">IFERROR(__xludf.DUMMYFUNCTION("""COMPUTED_VALUE"""),3)</f>
        <v>3</v>
      </c>
      <c r="D111" s="6">
        <f ca="1">IFERROR(__xludf.DUMMYFUNCTION("""COMPUTED_VALUE"""),33)</f>
        <v>33</v>
      </c>
      <c r="E111" s="13">
        <v>1</v>
      </c>
    </row>
    <row r="112" spans="1:5" x14ac:dyDescent="0.25">
      <c r="A112" s="13" t="s">
        <v>122</v>
      </c>
      <c r="B112" s="9" t="str">
        <f ca="1">IFERROR(__xludf.DUMMYFUNCTION("""COMPUTED_VALUE"""),"41")</f>
        <v>41</v>
      </c>
      <c r="C112" s="6">
        <f ca="1">IFERROR(__xludf.DUMMYFUNCTION("""COMPUTED_VALUE"""),3)</f>
        <v>3</v>
      </c>
      <c r="D112" s="6">
        <f ca="1">IFERROR(__xludf.DUMMYFUNCTION("""COMPUTED_VALUE"""),32.5)</f>
        <v>32.5</v>
      </c>
      <c r="E112" s="13">
        <v>1</v>
      </c>
    </row>
    <row r="113" spans="1:5" x14ac:dyDescent="0.25">
      <c r="A113" s="13" t="s">
        <v>123</v>
      </c>
      <c r="B113" s="9" t="str">
        <f ca="1">IFERROR(__xludf.DUMMYFUNCTION("""COMPUTED_VALUE"""),"79")</f>
        <v>79</v>
      </c>
      <c r="C113" s="6">
        <f ca="1">IFERROR(__xludf.DUMMYFUNCTION("""COMPUTED_VALUE"""),3)</f>
        <v>3</v>
      </c>
      <c r="D113" s="6">
        <f ca="1">IFERROR(__xludf.DUMMYFUNCTION("""COMPUTED_VALUE"""),32.5)</f>
        <v>32.5</v>
      </c>
      <c r="E113" s="13">
        <v>1</v>
      </c>
    </row>
    <row r="114" spans="1:5" x14ac:dyDescent="0.25">
      <c r="A114" s="13" t="s">
        <v>124</v>
      </c>
      <c r="B114" s="9" t="str">
        <f ca="1">IFERROR(__xludf.DUMMYFUNCTION("""COMPUTED_VALUE"""),"76")</f>
        <v>76</v>
      </c>
      <c r="C114" s="6">
        <f ca="1">IFERROR(__xludf.DUMMYFUNCTION("""COMPUTED_VALUE"""),3)</f>
        <v>3</v>
      </c>
      <c r="D114" s="6">
        <f ca="1">IFERROR(__xludf.DUMMYFUNCTION("""COMPUTED_VALUE"""),31.5)</f>
        <v>31.5</v>
      </c>
      <c r="E114" s="13">
        <v>1</v>
      </c>
    </row>
    <row r="115" spans="1:5" x14ac:dyDescent="0.25">
      <c r="A115" s="13" t="s">
        <v>125</v>
      </c>
      <c r="B115" s="9" t="str">
        <f ca="1">IFERROR(__xludf.DUMMYFUNCTION("""COMPUTED_VALUE"""),"48")</f>
        <v>48</v>
      </c>
      <c r="C115" s="6">
        <f ca="1">IFERROR(__xludf.DUMMYFUNCTION("""COMPUTED_VALUE"""),3)</f>
        <v>3</v>
      </c>
      <c r="D115" s="6">
        <f ca="1">IFERROR(__xludf.DUMMYFUNCTION("""COMPUTED_VALUE"""),30.5)</f>
        <v>30.5</v>
      </c>
      <c r="E115" s="13">
        <v>1</v>
      </c>
    </row>
    <row r="116" spans="1:5" x14ac:dyDescent="0.25">
      <c r="A116" s="13" t="s">
        <v>126</v>
      </c>
      <c r="B116" s="9" t="str">
        <f ca="1">IFERROR(__xludf.DUMMYFUNCTION("""COMPUTED_VALUE"""),"32")</f>
        <v>32</v>
      </c>
      <c r="C116" s="6">
        <f ca="1">IFERROR(__xludf.DUMMYFUNCTION("""COMPUTED_VALUE"""),3)</f>
        <v>3</v>
      </c>
      <c r="D116" s="6">
        <f ca="1">IFERROR(__xludf.DUMMYFUNCTION("""COMPUTED_VALUE"""),28.5)</f>
        <v>28.5</v>
      </c>
      <c r="E116" s="13">
        <v>1</v>
      </c>
    </row>
    <row r="117" spans="1:5" x14ac:dyDescent="0.25">
      <c r="A117" s="13" t="s">
        <v>127</v>
      </c>
      <c r="B117" s="9" t="str">
        <f ca="1">IFERROR(__xludf.DUMMYFUNCTION("""COMPUTED_VALUE"""),"20")</f>
        <v>20</v>
      </c>
      <c r="C117" s="6">
        <f ca="1">IFERROR(__xludf.DUMMYFUNCTION("""COMPUTED_VALUE"""),3)</f>
        <v>3</v>
      </c>
      <c r="D117" s="6">
        <f ca="1">IFERROR(__xludf.DUMMYFUNCTION("""COMPUTED_VALUE"""),26.5)</f>
        <v>26.5</v>
      </c>
      <c r="E117" s="14">
        <v>0</v>
      </c>
    </row>
    <row r="118" spans="1:5" x14ac:dyDescent="0.25">
      <c r="A118" s="13" t="s">
        <v>128</v>
      </c>
      <c r="B118" s="9" t="str">
        <f ca="1">IFERROR(__xludf.DUMMYFUNCTION("""COMPUTED_VALUE"""),"38")</f>
        <v>38</v>
      </c>
      <c r="C118" s="6">
        <f ca="1">IFERROR(__xludf.DUMMYFUNCTION("""COMPUTED_VALUE"""),3)</f>
        <v>3</v>
      </c>
      <c r="D118" s="6">
        <f ca="1">IFERROR(__xludf.DUMMYFUNCTION("""COMPUTED_VALUE"""),26)</f>
        <v>26</v>
      </c>
      <c r="E118" s="13">
        <v>0</v>
      </c>
    </row>
    <row r="119" spans="1:5" x14ac:dyDescent="0.25">
      <c r="A119" s="13" t="s">
        <v>129</v>
      </c>
      <c r="B119" s="9" t="str">
        <f ca="1">IFERROR(__xludf.DUMMYFUNCTION("""COMPUTED_VALUE"""),"62")</f>
        <v>62</v>
      </c>
      <c r="C119" s="6">
        <f ca="1">IFERROR(__xludf.DUMMYFUNCTION("""COMPUTED_VALUE"""),3)</f>
        <v>3</v>
      </c>
      <c r="D119" s="6">
        <f ca="1">IFERROR(__xludf.DUMMYFUNCTION("""COMPUTED_VALUE"""),26)</f>
        <v>26</v>
      </c>
      <c r="E119" s="13">
        <v>1</v>
      </c>
    </row>
    <row r="120" spans="1:5" x14ac:dyDescent="0.25">
      <c r="A120" s="13" t="s">
        <v>130</v>
      </c>
      <c r="B120" s="9" t="str">
        <f ca="1">IFERROR(__xludf.DUMMYFUNCTION("""COMPUTED_VALUE"""),"41")</f>
        <v>41</v>
      </c>
      <c r="C120" s="6">
        <f ca="1">IFERROR(__xludf.DUMMYFUNCTION("""COMPUTED_VALUE"""),3)</f>
        <v>3</v>
      </c>
      <c r="D120" s="6">
        <f ca="1">IFERROR(__xludf.DUMMYFUNCTION("""COMPUTED_VALUE"""),25.5)</f>
        <v>25.5</v>
      </c>
      <c r="E120" s="13">
        <v>1</v>
      </c>
    </row>
    <row r="121" spans="1:5" x14ac:dyDescent="0.25">
      <c r="A121" s="13" t="s">
        <v>131</v>
      </c>
      <c r="B121" s="9" t="str">
        <f ca="1">IFERROR(__xludf.DUMMYFUNCTION("""COMPUTED_VALUE"""),"70")</f>
        <v>70</v>
      </c>
      <c r="C121" s="6">
        <f ca="1">IFERROR(__xludf.DUMMYFUNCTION("""COMPUTED_VALUE"""),3)</f>
        <v>3</v>
      </c>
      <c r="D121" s="6">
        <f ca="1">IFERROR(__xludf.DUMMYFUNCTION("""COMPUTED_VALUE"""),25.5)</f>
        <v>25.5</v>
      </c>
      <c r="E121" s="13">
        <v>0</v>
      </c>
    </row>
    <row r="122" spans="1:5" x14ac:dyDescent="0.25">
      <c r="A122" s="13" t="s">
        <v>132</v>
      </c>
      <c r="B122" s="9" t="str">
        <f ca="1">IFERROR(__xludf.DUMMYFUNCTION("""COMPUTED_VALUE"""),"10")</f>
        <v>10</v>
      </c>
      <c r="C122" s="6">
        <f ca="1">IFERROR(__xludf.DUMMYFUNCTION("""COMPUTED_VALUE"""),3)</f>
        <v>3</v>
      </c>
      <c r="D122" s="6">
        <f ca="1">IFERROR(__xludf.DUMMYFUNCTION("""COMPUTED_VALUE"""),24.5)</f>
        <v>24.5</v>
      </c>
      <c r="E122" s="13">
        <v>1</v>
      </c>
    </row>
    <row r="123" spans="1:5" x14ac:dyDescent="0.25">
      <c r="A123" s="13" t="s">
        <v>133</v>
      </c>
      <c r="B123" s="9" t="str">
        <f ca="1">IFERROR(__xludf.DUMMYFUNCTION("""COMPUTED_VALUE"""),"10")</f>
        <v>10</v>
      </c>
      <c r="C123" s="6">
        <f ca="1">IFERROR(__xludf.DUMMYFUNCTION("""COMPUTED_VALUE"""),3)</f>
        <v>3</v>
      </c>
      <c r="D123" s="6">
        <f ca="1">IFERROR(__xludf.DUMMYFUNCTION("""COMPUTED_VALUE"""),24)</f>
        <v>24</v>
      </c>
      <c r="E123" s="13">
        <v>1</v>
      </c>
    </row>
    <row r="124" spans="1:5" x14ac:dyDescent="0.25">
      <c r="A124" s="13" t="s">
        <v>37</v>
      </c>
      <c r="B124" s="9" t="str">
        <f ca="1">IFERROR(__xludf.DUMMYFUNCTION("""COMPUTED_VALUE"""),"43")</f>
        <v>43</v>
      </c>
      <c r="C124" s="6">
        <f ca="1">IFERROR(__xludf.DUMMYFUNCTION("""COMPUTED_VALUE"""),3)</f>
        <v>3</v>
      </c>
      <c r="D124" s="6">
        <f ca="1">IFERROR(__xludf.DUMMYFUNCTION("""COMPUTED_VALUE"""),24)</f>
        <v>24</v>
      </c>
      <c r="E124" s="13">
        <v>1</v>
      </c>
    </row>
    <row r="125" spans="1:5" x14ac:dyDescent="0.25">
      <c r="A125" s="13" t="s">
        <v>32</v>
      </c>
      <c r="B125" s="9" t="str">
        <f ca="1">IFERROR(__xludf.DUMMYFUNCTION("""COMPUTED_VALUE"""),"48")</f>
        <v>48</v>
      </c>
      <c r="C125" s="6">
        <f ca="1">IFERROR(__xludf.DUMMYFUNCTION("""COMPUTED_VALUE"""),3)</f>
        <v>3</v>
      </c>
      <c r="D125" s="6">
        <f ca="1">IFERROR(__xludf.DUMMYFUNCTION("""COMPUTED_VALUE"""),24)</f>
        <v>24</v>
      </c>
      <c r="E125" s="13">
        <v>1</v>
      </c>
    </row>
    <row r="126" spans="1:5" x14ac:dyDescent="0.25">
      <c r="A126" s="13" t="s">
        <v>134</v>
      </c>
      <c r="B126" s="9" t="str">
        <f ca="1">IFERROR(__xludf.DUMMYFUNCTION("""COMPUTED_VALUE"""),"76")</f>
        <v>76</v>
      </c>
      <c r="C126" s="6">
        <f ca="1">IFERROR(__xludf.DUMMYFUNCTION("""COMPUTED_VALUE"""),3)</f>
        <v>3</v>
      </c>
      <c r="D126" s="6">
        <f ca="1">IFERROR(__xludf.DUMMYFUNCTION("""COMPUTED_VALUE"""),23.5)</f>
        <v>23.5</v>
      </c>
      <c r="E126" s="13">
        <v>1</v>
      </c>
    </row>
    <row r="127" spans="1:5" x14ac:dyDescent="0.25">
      <c r="A127" s="13" t="s">
        <v>135</v>
      </c>
      <c r="B127" s="9" t="str">
        <f ca="1">IFERROR(__xludf.DUMMYFUNCTION("""COMPUTED_VALUE"""),"43")</f>
        <v>43</v>
      </c>
      <c r="C127" s="6">
        <f ca="1">IFERROR(__xludf.DUMMYFUNCTION("""COMPUTED_VALUE"""),3)</f>
        <v>3</v>
      </c>
      <c r="D127" s="6">
        <f ca="1">IFERROR(__xludf.DUMMYFUNCTION("""COMPUTED_VALUE"""),23)</f>
        <v>23</v>
      </c>
      <c r="E127" s="13">
        <v>1</v>
      </c>
    </row>
    <row r="128" spans="1:5" x14ac:dyDescent="0.25">
      <c r="A128" s="13" t="s">
        <v>136</v>
      </c>
      <c r="B128" s="9" t="str">
        <f ca="1">IFERROR(__xludf.DUMMYFUNCTION("""COMPUTED_VALUE"""),"79")</f>
        <v>79</v>
      </c>
      <c r="C128" s="6">
        <f ca="1">IFERROR(__xludf.DUMMYFUNCTION("""COMPUTED_VALUE"""),3)</f>
        <v>3</v>
      </c>
      <c r="D128" s="6">
        <f ca="1">IFERROR(__xludf.DUMMYFUNCTION("""COMPUTED_VALUE"""),22.5)</f>
        <v>22.5</v>
      </c>
      <c r="E128" s="13">
        <v>0</v>
      </c>
    </row>
    <row r="129" spans="1:5" x14ac:dyDescent="0.25">
      <c r="A129" s="13" t="s">
        <v>137</v>
      </c>
      <c r="B129" s="9" t="str">
        <f ca="1">IFERROR(__xludf.DUMMYFUNCTION("""COMPUTED_VALUE"""),"70")</f>
        <v>70</v>
      </c>
      <c r="C129" s="6">
        <f ca="1">IFERROR(__xludf.DUMMYFUNCTION("""COMPUTED_VALUE"""),3)</f>
        <v>3</v>
      </c>
      <c r="D129" s="6">
        <f ca="1">IFERROR(__xludf.DUMMYFUNCTION("""COMPUTED_VALUE"""),20.5)</f>
        <v>20.5</v>
      </c>
      <c r="E129" s="13">
        <v>1</v>
      </c>
    </row>
    <row r="130" spans="1:5" x14ac:dyDescent="0.25">
      <c r="A130" s="13" t="s">
        <v>138</v>
      </c>
      <c r="B130" s="9" t="str">
        <f ca="1">IFERROR(__xludf.DUMMYFUNCTION("""COMPUTED_VALUE"""),"91")</f>
        <v>91</v>
      </c>
      <c r="C130" s="6">
        <f ca="1">IFERROR(__xludf.DUMMYFUNCTION("""COMPUTED_VALUE"""),3)</f>
        <v>3</v>
      </c>
      <c r="D130" s="6">
        <f ca="1">IFERROR(__xludf.DUMMYFUNCTION("""COMPUTED_VALUE"""),20.5)</f>
        <v>20.5</v>
      </c>
      <c r="E130" s="13">
        <v>1</v>
      </c>
    </row>
    <row r="131" spans="1:5" x14ac:dyDescent="0.25">
      <c r="A131" s="13" t="s">
        <v>139</v>
      </c>
      <c r="B131" s="9" t="str">
        <f ca="1">IFERROR(__xludf.DUMMYFUNCTION("""COMPUTED_VALUE"""),"91")</f>
        <v>91</v>
      </c>
      <c r="C131" s="6">
        <f ca="1">IFERROR(__xludf.DUMMYFUNCTION("""COMPUTED_VALUE"""),3)</f>
        <v>3</v>
      </c>
      <c r="D131" s="6">
        <f ca="1">IFERROR(__xludf.DUMMYFUNCTION("""COMPUTED_VALUE"""),19.5)</f>
        <v>19.5</v>
      </c>
      <c r="E131" s="14">
        <v>0</v>
      </c>
    </row>
    <row r="132" spans="1:5" x14ac:dyDescent="0.25">
      <c r="A132" s="13" t="s">
        <v>140</v>
      </c>
      <c r="B132" s="9" t="str">
        <f ca="1">IFERROR(__xludf.DUMMYFUNCTION("""COMPUTED_VALUE"""),"18")</f>
        <v>18</v>
      </c>
      <c r="C132" s="6">
        <f ca="1">IFERROR(__xludf.DUMMYFUNCTION("""COMPUTED_VALUE"""),3)</f>
        <v>3</v>
      </c>
      <c r="D132" s="6">
        <f ca="1">IFERROR(__xludf.DUMMYFUNCTION("""COMPUTED_VALUE"""),17.5)</f>
        <v>17.5</v>
      </c>
      <c r="E132" s="13">
        <v>1</v>
      </c>
    </row>
    <row r="133" spans="1:5" x14ac:dyDescent="0.25">
      <c r="A133" s="13" t="s">
        <v>141</v>
      </c>
      <c r="B133" s="9" t="str">
        <f ca="1">IFERROR(__xludf.DUMMYFUNCTION("""COMPUTED_VALUE"""),"57")</f>
        <v>57</v>
      </c>
      <c r="C133" s="6">
        <f ca="1">IFERROR(__xludf.DUMMYFUNCTION("""COMPUTED_VALUE"""),3)</f>
        <v>3</v>
      </c>
      <c r="D133" s="6">
        <f ca="1">IFERROR(__xludf.DUMMYFUNCTION("""COMPUTED_VALUE"""),16.5)</f>
        <v>16.5</v>
      </c>
      <c r="E133" s="13">
        <v>0</v>
      </c>
    </row>
    <row r="134" spans="1:5" x14ac:dyDescent="0.25">
      <c r="A134" s="13" t="s">
        <v>142</v>
      </c>
      <c r="B134" s="9" t="str">
        <f ca="1">IFERROR(__xludf.DUMMYFUNCTION("""COMPUTED_VALUE"""),"25")</f>
        <v>25</v>
      </c>
      <c r="C134" s="6">
        <f ca="1">IFERROR(__xludf.DUMMYFUNCTION("""COMPUTED_VALUE"""),3)</f>
        <v>3</v>
      </c>
      <c r="D134" s="6">
        <f ca="1">IFERROR(__xludf.DUMMYFUNCTION("""COMPUTED_VALUE"""),16)</f>
        <v>16</v>
      </c>
      <c r="E134" s="13">
        <v>1</v>
      </c>
    </row>
    <row r="135" spans="1:5" x14ac:dyDescent="0.25">
      <c r="A135" s="13" t="s">
        <v>143</v>
      </c>
      <c r="B135" s="9" t="str">
        <f ca="1">IFERROR(__xludf.DUMMYFUNCTION("""COMPUTED_VALUE"""),"79")</f>
        <v>79</v>
      </c>
      <c r="C135" s="6">
        <f ca="1">IFERROR(__xludf.DUMMYFUNCTION("""COMPUTED_VALUE"""),3)</f>
        <v>3</v>
      </c>
      <c r="D135" s="6">
        <f ca="1">IFERROR(__xludf.DUMMYFUNCTION("""COMPUTED_VALUE"""),16)</f>
        <v>16</v>
      </c>
      <c r="E135" s="13">
        <v>1</v>
      </c>
    </row>
    <row r="136" spans="1:5" x14ac:dyDescent="0.25">
      <c r="A136" s="13" t="s">
        <v>144</v>
      </c>
      <c r="B136" s="9" t="str">
        <f ca="1">IFERROR(__xludf.DUMMYFUNCTION("""COMPUTED_VALUE"""),"20")</f>
        <v>20</v>
      </c>
      <c r="C136" s="6">
        <f ca="1">IFERROR(__xludf.DUMMYFUNCTION("""COMPUTED_VALUE"""),3)</f>
        <v>3</v>
      </c>
      <c r="D136" s="6">
        <f ca="1">IFERROR(__xludf.DUMMYFUNCTION("""COMPUTED_VALUE"""),15)</f>
        <v>15</v>
      </c>
      <c r="E136" s="14">
        <v>0</v>
      </c>
    </row>
    <row r="137" spans="1:5" x14ac:dyDescent="0.25">
      <c r="A137" s="13" t="s">
        <v>145</v>
      </c>
      <c r="B137" s="9" t="str">
        <f ca="1">IFERROR(__xludf.DUMMYFUNCTION("""COMPUTED_VALUE"""),"32")</f>
        <v>32</v>
      </c>
      <c r="C137" s="6">
        <f ca="1">IFERROR(__xludf.DUMMYFUNCTION("""COMPUTED_VALUE"""),3)</f>
        <v>3</v>
      </c>
      <c r="D137" s="6">
        <f ca="1">IFERROR(__xludf.DUMMYFUNCTION("""COMPUTED_VALUE"""),15)</f>
        <v>15</v>
      </c>
      <c r="E137" s="13">
        <v>1</v>
      </c>
    </row>
    <row r="138" spans="1:5" x14ac:dyDescent="0.25">
      <c r="A138" s="13" t="s">
        <v>146</v>
      </c>
      <c r="B138" s="9" t="str">
        <f ca="1">IFERROR(__xludf.DUMMYFUNCTION("""COMPUTED_VALUE"""),"32")</f>
        <v>32</v>
      </c>
      <c r="C138" s="6">
        <f ca="1">IFERROR(__xludf.DUMMYFUNCTION("""COMPUTED_VALUE"""),3)</f>
        <v>3</v>
      </c>
      <c r="D138" s="6">
        <f ca="1">IFERROR(__xludf.DUMMYFUNCTION("""COMPUTED_VALUE"""),14.5)</f>
        <v>14.5</v>
      </c>
      <c r="E138" s="13">
        <v>1</v>
      </c>
    </row>
    <row r="139" spans="1:5" x14ac:dyDescent="0.25">
      <c r="A139" s="13" t="s">
        <v>147</v>
      </c>
      <c r="B139" s="9" t="str">
        <f ca="1">IFERROR(__xludf.DUMMYFUNCTION("""COMPUTED_VALUE"""),"62")</f>
        <v>62</v>
      </c>
      <c r="C139" s="6">
        <f ca="1">IFERROR(__xludf.DUMMYFUNCTION("""COMPUTED_VALUE"""),3)</f>
        <v>3</v>
      </c>
      <c r="D139" s="6">
        <f ca="1">IFERROR(__xludf.DUMMYFUNCTION("""COMPUTED_VALUE"""),14.5)</f>
        <v>14.5</v>
      </c>
      <c r="E139" s="13">
        <v>1</v>
      </c>
    </row>
    <row r="140" spans="1:5" x14ac:dyDescent="0.25">
      <c r="A140" s="13" t="s">
        <v>148</v>
      </c>
      <c r="B140" s="9" t="str">
        <f ca="1">IFERROR(__xludf.DUMMYFUNCTION("""COMPUTED_VALUE"""),"20")</f>
        <v>20</v>
      </c>
      <c r="C140" s="6">
        <f ca="1">IFERROR(__xludf.DUMMYFUNCTION("""COMPUTED_VALUE"""),3)</f>
        <v>3</v>
      </c>
      <c r="D140" s="6">
        <f ca="1">IFERROR(__xludf.DUMMYFUNCTION("""COMPUTED_VALUE"""),13.5)</f>
        <v>13.5</v>
      </c>
      <c r="E140" s="14">
        <v>0</v>
      </c>
    </row>
    <row r="141" spans="1:5" x14ac:dyDescent="0.25">
      <c r="A141" s="13" t="s">
        <v>149</v>
      </c>
      <c r="B141" s="9" t="str">
        <f ca="1">IFERROR(__xludf.DUMMYFUNCTION("""COMPUTED_VALUE"""),"91")</f>
        <v>91</v>
      </c>
      <c r="C141" s="6">
        <f ca="1">IFERROR(__xludf.DUMMYFUNCTION("""COMPUTED_VALUE"""),3)</f>
        <v>3</v>
      </c>
      <c r="D141" s="6">
        <f ca="1">IFERROR(__xludf.DUMMYFUNCTION("""COMPUTED_VALUE"""),13.5)</f>
        <v>13.5</v>
      </c>
      <c r="E141" s="14">
        <v>1</v>
      </c>
    </row>
    <row r="142" spans="1:5" x14ac:dyDescent="0.25">
      <c r="A142" s="13" t="s">
        <v>150</v>
      </c>
      <c r="B142" s="9" t="str">
        <f ca="1">IFERROR(__xludf.DUMMYFUNCTION("""COMPUTED_VALUE"""),"11")</f>
        <v>11</v>
      </c>
      <c r="C142" s="6">
        <f ca="1">IFERROR(__xludf.DUMMYFUNCTION("""COMPUTED_VALUE"""),3)</f>
        <v>3</v>
      </c>
      <c r="D142" s="6">
        <f ca="1">IFERROR(__xludf.DUMMYFUNCTION("""COMPUTED_VALUE"""),13)</f>
        <v>13</v>
      </c>
      <c r="E142" s="13">
        <v>0</v>
      </c>
    </row>
    <row r="143" spans="1:5" x14ac:dyDescent="0.25">
      <c r="A143" s="13" t="s">
        <v>151</v>
      </c>
      <c r="B143" s="9" t="str">
        <f ca="1">IFERROR(__xludf.DUMMYFUNCTION("""COMPUTED_VALUE"""),"89")</f>
        <v>89</v>
      </c>
      <c r="C143" s="6">
        <f ca="1">IFERROR(__xludf.DUMMYFUNCTION("""COMPUTED_VALUE"""),3)</f>
        <v>3</v>
      </c>
      <c r="D143" s="6">
        <f ca="1">IFERROR(__xludf.DUMMYFUNCTION("""COMPUTED_VALUE"""),13)</f>
        <v>13</v>
      </c>
      <c r="E143" s="13">
        <v>0</v>
      </c>
    </row>
    <row r="144" spans="1:5" x14ac:dyDescent="0.25">
      <c r="A144" s="13" t="s">
        <v>152</v>
      </c>
      <c r="B144" s="9" t="str">
        <f ca="1">IFERROR(__xludf.DUMMYFUNCTION("""COMPUTED_VALUE"""),"15")</f>
        <v>15</v>
      </c>
      <c r="C144" s="6">
        <f ca="1">IFERROR(__xludf.DUMMYFUNCTION("""COMPUTED_VALUE"""),3)</f>
        <v>3</v>
      </c>
      <c r="D144" s="6">
        <f ca="1">IFERROR(__xludf.DUMMYFUNCTION("""COMPUTED_VALUE"""),12.5)</f>
        <v>12.5</v>
      </c>
      <c r="E144" s="13">
        <v>1</v>
      </c>
    </row>
    <row r="145" spans="1:5" x14ac:dyDescent="0.25">
      <c r="A145" s="13" t="s">
        <v>153</v>
      </c>
      <c r="B145" s="9" t="str">
        <f ca="1">IFERROR(__xludf.DUMMYFUNCTION("""COMPUTED_VALUE"""),"51")</f>
        <v>51</v>
      </c>
      <c r="C145" s="6">
        <f ca="1">IFERROR(__xludf.DUMMYFUNCTION("""COMPUTED_VALUE"""),3)</f>
        <v>3</v>
      </c>
      <c r="D145" s="6">
        <f ca="1">IFERROR(__xludf.DUMMYFUNCTION("""COMPUTED_VALUE"""),12)</f>
        <v>12</v>
      </c>
      <c r="E145" s="13">
        <v>0</v>
      </c>
    </row>
    <row r="146" spans="1:5" x14ac:dyDescent="0.25">
      <c r="A146" s="13" t="s">
        <v>154</v>
      </c>
      <c r="B146" s="9" t="str">
        <f ca="1">IFERROR(__xludf.DUMMYFUNCTION("""COMPUTED_VALUE"""),"15")</f>
        <v>15</v>
      </c>
      <c r="C146" s="6">
        <f ca="1">IFERROR(__xludf.DUMMYFUNCTION("""COMPUTED_VALUE"""),3)</f>
        <v>3</v>
      </c>
      <c r="D146" s="6">
        <f ca="1">IFERROR(__xludf.DUMMYFUNCTION("""COMPUTED_VALUE"""),11.5)</f>
        <v>11.5</v>
      </c>
      <c r="E146" s="13">
        <v>1</v>
      </c>
    </row>
    <row r="147" spans="1:5" x14ac:dyDescent="0.25">
      <c r="A147" s="13" t="s">
        <v>155</v>
      </c>
      <c r="B147" s="9" t="str">
        <f ca="1">IFERROR(__xludf.DUMMYFUNCTION("""COMPUTED_VALUE"""),"62")</f>
        <v>62</v>
      </c>
      <c r="C147" s="6">
        <f ca="1">IFERROR(__xludf.DUMMYFUNCTION("""COMPUTED_VALUE"""),3)</f>
        <v>3</v>
      </c>
      <c r="D147" s="6">
        <f ca="1">IFERROR(__xludf.DUMMYFUNCTION("""COMPUTED_VALUE"""),11.5)</f>
        <v>11.5</v>
      </c>
      <c r="E147" s="13">
        <v>1</v>
      </c>
    </row>
    <row r="148" spans="1:5" x14ac:dyDescent="0.25">
      <c r="A148" s="13" t="s">
        <v>156</v>
      </c>
      <c r="B148" s="9" t="str">
        <f ca="1">IFERROR(__xludf.DUMMYFUNCTION("""COMPUTED_VALUE"""),"11")</f>
        <v>11</v>
      </c>
      <c r="C148" s="6">
        <f ca="1">IFERROR(__xludf.DUMMYFUNCTION("""COMPUTED_VALUE"""),3)</f>
        <v>3</v>
      </c>
      <c r="D148" s="6">
        <f ca="1">IFERROR(__xludf.DUMMYFUNCTION("""COMPUTED_VALUE"""),11)</f>
        <v>11</v>
      </c>
      <c r="E148" s="13">
        <v>0</v>
      </c>
    </row>
    <row r="149" spans="1:5" x14ac:dyDescent="0.25">
      <c r="A149" s="13" t="s">
        <v>157</v>
      </c>
      <c r="B149" s="9" t="str">
        <f ca="1">IFERROR(__xludf.DUMMYFUNCTION("""COMPUTED_VALUE"""),"51")</f>
        <v>51</v>
      </c>
      <c r="C149" s="6">
        <f ca="1">IFERROR(__xludf.DUMMYFUNCTION("""COMPUTED_VALUE"""),3)</f>
        <v>3</v>
      </c>
      <c r="D149" s="6">
        <f ca="1">IFERROR(__xludf.DUMMYFUNCTION("""COMPUTED_VALUE"""),10.5)</f>
        <v>10.5</v>
      </c>
      <c r="E149" s="13">
        <v>0</v>
      </c>
    </row>
    <row r="150" spans="1:5" x14ac:dyDescent="0.25">
      <c r="A150" s="13" t="s">
        <v>158</v>
      </c>
      <c r="B150" s="9" t="str">
        <f ca="1">IFERROR(__xludf.DUMMYFUNCTION("""COMPUTED_VALUE"""),"10")</f>
        <v>10</v>
      </c>
      <c r="C150" s="6">
        <f ca="1">IFERROR(__xludf.DUMMYFUNCTION("""COMPUTED_VALUE"""),3)</f>
        <v>3</v>
      </c>
      <c r="D150" s="6">
        <f ca="1">IFERROR(__xludf.DUMMYFUNCTION("""COMPUTED_VALUE"""),8.5)</f>
        <v>8.5</v>
      </c>
      <c r="E150" s="14">
        <v>1</v>
      </c>
    </row>
    <row r="151" spans="1:5" x14ac:dyDescent="0.25">
      <c r="A151" s="13" t="s">
        <v>159</v>
      </c>
      <c r="B151" s="9" t="str">
        <f ca="1">IFERROR(__xludf.DUMMYFUNCTION("""COMPUTED_VALUE"""),"15")</f>
        <v>15</v>
      </c>
      <c r="C151" s="6">
        <f ca="1">IFERROR(__xludf.DUMMYFUNCTION("""COMPUTED_VALUE"""),3)</f>
        <v>3</v>
      </c>
      <c r="D151" s="6">
        <f ca="1">IFERROR(__xludf.DUMMYFUNCTION("""COMPUTED_VALUE"""),6.5)</f>
        <v>6.5</v>
      </c>
      <c r="E151" s="13">
        <v>1</v>
      </c>
    </row>
    <row r="152" spans="1:5" x14ac:dyDescent="0.25">
      <c r="A152" s="13" t="s">
        <v>160</v>
      </c>
      <c r="B152" s="9" t="str">
        <f ca="1">IFERROR(__xludf.DUMMYFUNCTION("""COMPUTED_VALUE"""),"57")</f>
        <v>57</v>
      </c>
      <c r="C152" s="6">
        <f ca="1">IFERROR(__xludf.DUMMYFUNCTION("""COMPUTED_VALUE"""),3)</f>
        <v>3</v>
      </c>
      <c r="D152" s="6">
        <f ca="1">IFERROR(__xludf.DUMMYFUNCTION("""COMPUTED_VALUE"""),6.5)</f>
        <v>6.5</v>
      </c>
      <c r="E152" s="13">
        <v>0</v>
      </c>
    </row>
    <row r="153" spans="1:5" x14ac:dyDescent="0.25">
      <c r="A153" s="13" t="s">
        <v>161</v>
      </c>
      <c r="B153" s="9" t="str">
        <f ca="1">IFERROR(__xludf.DUMMYFUNCTION("""COMPUTED_VALUE"""),"89")</f>
        <v>89</v>
      </c>
      <c r="C153" s="6">
        <f ca="1">IFERROR(__xludf.DUMMYFUNCTION("""COMPUTED_VALUE"""),3)</f>
        <v>3</v>
      </c>
      <c r="D153" s="6">
        <f ca="1">IFERROR(__xludf.DUMMYFUNCTION("""COMPUTED_VALUE"""),6)</f>
        <v>6</v>
      </c>
      <c r="E153" s="13">
        <v>0</v>
      </c>
    </row>
    <row r="154" spans="1:5" x14ac:dyDescent="0.25">
      <c r="A154" s="13" t="s">
        <v>162</v>
      </c>
      <c r="B154" s="9" t="str">
        <f ca="1">IFERROR(__xludf.DUMMYFUNCTION("""COMPUTED_VALUE"""),"89")</f>
        <v>89</v>
      </c>
      <c r="C154" s="6">
        <f ca="1">IFERROR(__xludf.DUMMYFUNCTION("""COMPUTED_VALUE"""),3)</f>
        <v>3</v>
      </c>
      <c r="D154" s="6">
        <f ca="1">IFERROR(__xludf.DUMMYFUNCTION("""COMPUTED_VALUE"""),4.5)</f>
        <v>4.5</v>
      </c>
      <c r="E154" s="13">
        <v>0</v>
      </c>
    </row>
    <row r="155" spans="1:5" x14ac:dyDescent="0.25">
      <c r="A155" s="13" t="s">
        <v>163</v>
      </c>
      <c r="B155" s="9" t="str">
        <f ca="1">IFERROR(__xludf.DUMMYFUNCTION("""COMPUTED_VALUE"""),"11")</f>
        <v>11</v>
      </c>
      <c r="C155" s="6">
        <f ca="1">IFERROR(__xludf.DUMMYFUNCTION("""COMPUTED_VALUE"""),3)</f>
        <v>3</v>
      </c>
      <c r="D155" s="6">
        <f ca="1">IFERROR(__xludf.DUMMYFUNCTION("""COMPUTED_VALUE"""),0)</f>
        <v>0</v>
      </c>
      <c r="E155" s="13">
        <v>0</v>
      </c>
    </row>
    <row r="156" spans="1:5" x14ac:dyDescent="0.25">
      <c r="A156" s="13" t="s">
        <v>164</v>
      </c>
      <c r="B156" s="9" t="str">
        <f ca="1">IFERROR(__xludf.DUMMYFUNCTION("""COMPUTED_VALUE"""),"47")</f>
        <v>47</v>
      </c>
      <c r="C156" s="6">
        <f ca="1">IFERROR(__xludf.DUMMYFUNCTION("""COMPUTED_VALUE"""),3)</f>
        <v>3</v>
      </c>
      <c r="D156" s="6">
        <f ca="1">IFERROR(__xludf.DUMMYFUNCTION("""COMPUTED_VALUE"""),0)</f>
        <v>0</v>
      </c>
      <c r="E156" s="13">
        <v>0</v>
      </c>
    </row>
    <row r="157" spans="1:5" x14ac:dyDescent="0.25">
      <c r="A157" s="13" t="s">
        <v>165</v>
      </c>
      <c r="B157" s="9" t="str">
        <f ca="1">IFERROR(__xludf.DUMMYFUNCTION("""COMPUTED_VALUE"""),"47")</f>
        <v>47</v>
      </c>
      <c r="C157" s="6">
        <f ca="1">IFERROR(__xludf.DUMMYFUNCTION("""COMPUTED_VALUE"""),3)</f>
        <v>3</v>
      </c>
      <c r="D157" s="6">
        <f ca="1">IFERROR(__xludf.DUMMYFUNCTION("""COMPUTED_VALUE"""),0)</f>
        <v>0</v>
      </c>
      <c r="E157" s="13">
        <v>0</v>
      </c>
    </row>
    <row r="158" spans="1:5" x14ac:dyDescent="0.25">
      <c r="A158" s="13" t="s">
        <v>166</v>
      </c>
      <c r="B158" s="9" t="str">
        <f ca="1">IFERROR(__xludf.DUMMYFUNCTION("""COMPUTED_VALUE"""),"47")</f>
        <v>47</v>
      </c>
      <c r="C158" s="6">
        <f ca="1">IFERROR(__xludf.DUMMYFUNCTION("""COMPUTED_VALUE"""),3)</f>
        <v>3</v>
      </c>
      <c r="D158" s="6">
        <f ca="1">IFERROR(__xludf.DUMMYFUNCTION("""COMPUTED_VALUE"""),0)</f>
        <v>0</v>
      </c>
      <c r="E158" s="13">
        <v>0</v>
      </c>
    </row>
    <row r="159" spans="1:5" x14ac:dyDescent="0.25">
      <c r="A159" s="13" t="s">
        <v>167</v>
      </c>
      <c r="B159" s="9" t="str">
        <f ca="1">IFERROR(__xludf.DUMMYFUNCTION("""COMPUTED_VALUE"""),"77")</f>
        <v>77</v>
      </c>
      <c r="C159" s="6">
        <f ca="1">IFERROR(__xludf.DUMMYFUNCTION("""COMPUTED_VALUE"""),3)</f>
        <v>3</v>
      </c>
      <c r="D159" s="6">
        <f ca="1">IFERROR(__xludf.DUMMYFUNCTION("""COMPUTED_VALUE"""),0)</f>
        <v>0</v>
      </c>
      <c r="E159" s="13">
        <v>0</v>
      </c>
    </row>
    <row r="160" spans="1:5" x14ac:dyDescent="0.25">
      <c r="A160" s="13" t="s">
        <v>168</v>
      </c>
      <c r="B160" s="9" t="str">
        <f ca="1">IFERROR(__xludf.DUMMYFUNCTION("""COMPUTED_VALUE"""),"93")</f>
        <v>93</v>
      </c>
      <c r="C160" s="6">
        <f ca="1">IFERROR(__xludf.DUMMYFUNCTION("""COMPUTED_VALUE"""),3)</f>
        <v>3</v>
      </c>
      <c r="D160" s="6">
        <f ca="1">IFERROR(__xludf.DUMMYFUNCTION("""COMPUTED_VALUE"""),0)</f>
        <v>0</v>
      </c>
      <c r="E160" s="13">
        <v>0</v>
      </c>
    </row>
  </sheetData>
  <sortState ref="B2:E76">
    <sortCondition ref="C2:C76"/>
    <sortCondition descending="1" ref="D2:D7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Команды</vt:lpstr>
      <vt:lpstr>Индивидуальный 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</dc:creator>
  <cp:lastModifiedBy>catrin</cp:lastModifiedBy>
  <dcterms:created xsi:type="dcterms:W3CDTF">2021-03-22T13:08:05Z</dcterms:created>
  <dcterms:modified xsi:type="dcterms:W3CDTF">2021-04-09T13:17:38Z</dcterms:modified>
</cp:coreProperties>
</file>